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2"/>
  </bookViews>
  <sheets>
    <sheet name="Sheet1" sheetId="1" r:id="rId1"/>
    <sheet name="Red Marble" sheetId="2" r:id="rId2"/>
    <sheet name="Bonus" sheetId="3" r:id="rId3"/>
  </sheets>
  <calcPr calcId="125725"/>
</workbook>
</file>

<file path=xl/calcChain.xml><?xml version="1.0" encoding="utf-8"?>
<calcChain xmlns="http://schemas.openxmlformats.org/spreadsheetml/2006/main">
  <c r="E12" i="3"/>
  <c r="E10"/>
  <c r="E9"/>
  <c r="E7"/>
  <c r="E5"/>
  <c r="E3"/>
  <c r="N12" i="2"/>
  <c r="M12"/>
  <c r="N10"/>
  <c r="M10"/>
  <c r="L12"/>
  <c r="L10"/>
  <c r="M7"/>
  <c r="M4"/>
  <c r="M2"/>
  <c r="L4"/>
  <c r="L2"/>
  <c r="G7"/>
  <c r="D7"/>
  <c r="I2"/>
  <c r="I4"/>
  <c r="H4"/>
  <c r="H2"/>
  <c r="D5"/>
  <c r="D3"/>
  <c r="D30" i="1"/>
  <c r="D35"/>
  <c r="B35"/>
  <c r="B33"/>
  <c r="B32"/>
  <c r="B30"/>
  <c r="B27"/>
  <c r="B28"/>
  <c r="B7"/>
  <c r="E25"/>
  <c r="E24"/>
  <c r="B20"/>
  <c r="B18"/>
  <c r="B17"/>
  <c r="E15"/>
  <c r="E14"/>
  <c r="E8"/>
  <c r="E7"/>
  <c r="B10"/>
  <c r="B9"/>
  <c r="B8"/>
  <c r="E3"/>
  <c r="E2"/>
</calcChain>
</file>

<file path=xl/sharedStrings.xml><?xml version="1.0" encoding="utf-8"?>
<sst xmlns="http://schemas.openxmlformats.org/spreadsheetml/2006/main" count="77" uniqueCount="60">
  <si>
    <t>Mean</t>
  </si>
  <si>
    <t>n</t>
  </si>
  <si>
    <t>p</t>
  </si>
  <si>
    <t>St Dev</t>
  </si>
  <si>
    <t>Outcome</t>
  </si>
  <si>
    <t>P(x)</t>
  </si>
  <si>
    <t>P(X&lt;=1)</t>
  </si>
  <si>
    <t>p(x&gt;1)</t>
  </si>
  <si>
    <t>Example 1</t>
  </si>
  <si>
    <t>1 SD Less</t>
  </si>
  <si>
    <t>1 SD More</t>
  </si>
  <si>
    <t>within 1SD</t>
  </si>
  <si>
    <t>Example 2</t>
  </si>
  <si>
    <t>Within 1 SD</t>
  </si>
  <si>
    <t>2 SD Less</t>
  </si>
  <si>
    <t>2 SD More</t>
  </si>
  <si>
    <t>Within 2 SD</t>
  </si>
  <si>
    <t>Using Binomdist</t>
  </si>
  <si>
    <t>Using Normdist</t>
  </si>
  <si>
    <t># Red Marbles</t>
  </si>
  <si>
    <t>Mean Red</t>
  </si>
  <si>
    <t>Estimated P</t>
  </si>
  <si>
    <t>Mean-2SD</t>
  </si>
  <si>
    <t>Mean+2SD</t>
  </si>
  <si>
    <t>St Dev BD</t>
  </si>
  <si>
    <t>Normal</t>
  </si>
  <si>
    <t>Binomial</t>
  </si>
  <si>
    <t>p(x)</t>
  </si>
  <si>
    <t>p(X)</t>
  </si>
  <si>
    <t>Within 2SD</t>
  </si>
  <si>
    <t>Min</t>
  </si>
  <si>
    <t>Max</t>
  </si>
  <si>
    <t>Binom</t>
  </si>
  <si>
    <t>Norm</t>
  </si>
  <si>
    <t>Employee</t>
  </si>
  <si>
    <t># of Defects</t>
  </si>
  <si>
    <t>Wally</t>
  </si>
  <si>
    <t>Bernard</t>
  </si>
  <si>
    <t>James</t>
  </si>
  <si>
    <t>John</t>
  </si>
  <si>
    <t>Mary</t>
  </si>
  <si>
    <t>Bill</t>
  </si>
  <si>
    <t>Martha</t>
  </si>
  <si>
    <t>Herman</t>
  </si>
  <si>
    <t>George</t>
  </si>
  <si>
    <t>Chongyoul</t>
  </si>
  <si>
    <t>Greg</t>
  </si>
  <si>
    <t>David</t>
  </si>
  <si>
    <t>Dennis</t>
  </si>
  <si>
    <t>Salwa</t>
  </si>
  <si>
    <t>Lifang</t>
  </si>
  <si>
    <t>Clarence</t>
  </si>
  <si>
    <t>Mario</t>
  </si>
  <si>
    <t>Kim</t>
  </si>
  <si>
    <t>Marcia</t>
  </si>
  <si>
    <t>Dan</t>
  </si>
  <si>
    <t>Mean Defects</t>
  </si>
  <si>
    <t>Estimated p</t>
  </si>
  <si>
    <t>Mean-2Sd</t>
  </si>
  <si>
    <t>All Get the bonus</t>
  </si>
</sst>
</file>

<file path=xl/styles.xml><?xml version="1.0" encoding="utf-8"?>
<styleSheet xmlns="http://schemas.openxmlformats.org/spreadsheetml/2006/main">
  <numFmts count="1">
    <numFmt numFmtId="164" formatCode="0.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Control Chart</a:t>
            </a:r>
            <a:r>
              <a:rPr lang="en-US" baseline="0"/>
              <a:t> for Red Marbles</a:t>
            </a:r>
          </a:p>
        </c:rich>
      </c:tx>
      <c:layout>
        <c:manualLayout>
          <c:xMode val="edge"/>
          <c:yMode val="edge"/>
          <c:x val="0.22649547520560442"/>
          <c:y val="1.8516702758441958E-2"/>
        </c:manualLayout>
      </c:layout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'Red Marble'!$A$2:$A$33</c:f>
              <c:numCache>
                <c:formatCode>General</c:formatCode>
                <c:ptCount val="32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12</c:v>
                </c:pt>
                <c:pt idx="4">
                  <c:v>10</c:v>
                </c:pt>
                <c:pt idx="5">
                  <c:v>10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12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14</c:v>
                </c:pt>
                <c:pt idx="23">
                  <c:v>11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  <c:pt idx="27">
                  <c:v>8</c:v>
                </c:pt>
                <c:pt idx="28">
                  <c:v>12</c:v>
                </c:pt>
                <c:pt idx="29">
                  <c:v>10</c:v>
                </c:pt>
                <c:pt idx="30">
                  <c:v>10</c:v>
                </c:pt>
                <c:pt idx="31">
                  <c:v>5</c:v>
                </c:pt>
              </c:numCache>
            </c:numRef>
          </c:yVal>
        </c:ser>
        <c:axId val="70517120"/>
        <c:axId val="70519424"/>
      </c:scatterChart>
      <c:valAx>
        <c:axId val="70517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majorTickMark val="none"/>
        <c:tickLblPos val="nextTo"/>
        <c:crossAx val="70519424"/>
        <c:crosses val="autoZero"/>
        <c:crossBetween val="midCat"/>
      </c:valAx>
      <c:valAx>
        <c:axId val="705194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"Success"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0517120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Control</a:t>
            </a:r>
            <a:r>
              <a:rPr lang="en-US" baseline="0"/>
              <a:t> Chart of Employees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Bonus!$B$2:$B$21</c:f>
              <c:numCache>
                <c:formatCode>General</c:formatCode>
                <c:ptCount val="20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10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12</c:v>
                </c:pt>
                <c:pt idx="12">
                  <c:v>17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</c:numCache>
            </c:numRef>
          </c:yVal>
        </c:ser>
        <c:dLbls/>
        <c:axId val="72145920"/>
        <c:axId val="72144384"/>
      </c:scatterChart>
      <c:valAx>
        <c:axId val="72145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Workers</a:t>
                </a:r>
              </a:p>
            </c:rich>
          </c:tx>
          <c:layout/>
        </c:title>
        <c:majorTickMark val="none"/>
        <c:tickLblPos val="nextTo"/>
        <c:crossAx val="72144384"/>
        <c:crosses val="autoZero"/>
        <c:crossBetween val="midCat"/>
      </c:valAx>
      <c:valAx>
        <c:axId val="72144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#of Defects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214592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462834</xdr:colOff>
      <xdr:row>8</xdr:row>
      <xdr:rowOff>147570</xdr:rowOff>
    </xdr:from>
    <xdr:to>
      <xdr:col>9</xdr:col>
      <xdr:colOff>13415</xdr:colOff>
      <xdr:row>23</xdr:row>
      <xdr:rowOff>73785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442232</xdr:colOff>
      <xdr:row>7</xdr:row>
      <xdr:rowOff>40821</xdr:rowOff>
    </xdr:from>
    <xdr:to>
      <xdr:col>8</xdr:col>
      <xdr:colOff>122464</xdr:colOff>
      <xdr:row>21</xdr:row>
      <xdr:rowOff>115661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5"/>
  <sheetViews>
    <sheetView topLeftCell="A21" zoomScale="150" zoomScaleNormal="150" workbookViewId="0">
      <selection activeCell="D31" sqref="D31"/>
    </sheetView>
  </sheetViews>
  <sheetFormatPr defaultRowHeight="15"/>
  <cols>
    <col min="1" max="1" width="11.85546875" customWidth="1"/>
  </cols>
  <sheetData>
    <row r="2" spans="1:5">
      <c r="A2" t="s">
        <v>1</v>
      </c>
      <c r="B2">
        <v>3</v>
      </c>
      <c r="D2" t="s">
        <v>0</v>
      </c>
      <c r="E2">
        <f>B2*B3</f>
        <v>1.5</v>
      </c>
    </row>
    <row r="3" spans="1:5">
      <c r="A3" t="s">
        <v>2</v>
      </c>
      <c r="B3">
        <v>0.5</v>
      </c>
      <c r="D3" t="s">
        <v>3</v>
      </c>
      <c r="E3">
        <f>SQRT(B3*(1-B3)*B2)</f>
        <v>0.8660254037844386</v>
      </c>
    </row>
    <row r="6" spans="1:5">
      <c r="A6" t="s">
        <v>4</v>
      </c>
      <c r="B6" t="s">
        <v>5</v>
      </c>
    </row>
    <row r="7" spans="1:5">
      <c r="A7">
        <v>0</v>
      </c>
      <c r="B7">
        <f>BINOMDIST(A7,B2,B3,FALSE)</f>
        <v>0.12500000000000003</v>
      </c>
      <c r="D7" t="s">
        <v>6</v>
      </c>
      <c r="E7">
        <f>BINOMDIST(1,B2,B3,TRUE)</f>
        <v>0.5</v>
      </c>
    </row>
    <row r="8" spans="1:5">
      <c r="A8">
        <v>1</v>
      </c>
      <c r="B8">
        <f>BINOMDIST(A8,B$2,B$3,FALSE)</f>
        <v>0.375</v>
      </c>
      <c r="D8" t="s">
        <v>7</v>
      </c>
      <c r="E8">
        <f>1-BINOMDIST(1,B2,B3,TRUE)</f>
        <v>0.5</v>
      </c>
    </row>
    <row r="9" spans="1:5">
      <c r="A9">
        <v>2</v>
      </c>
      <c r="B9">
        <f>BINOMDIST(A9,B$2,B$3,FALSE)</f>
        <v>0.375</v>
      </c>
    </row>
    <row r="10" spans="1:5">
      <c r="A10">
        <v>3</v>
      </c>
      <c r="B10">
        <f>BINOMDIST(A10,B$2,B$3,FALSE)</f>
        <v>0.12500000000000003</v>
      </c>
    </row>
    <row r="13" spans="1:5">
      <c r="A13" t="s">
        <v>8</v>
      </c>
    </row>
    <row r="14" spans="1:5">
      <c r="A14" t="s">
        <v>1</v>
      </c>
      <c r="B14">
        <v>10</v>
      </c>
      <c r="D14" t="s">
        <v>0</v>
      </c>
      <c r="E14">
        <f>B14*B15</f>
        <v>1.2</v>
      </c>
    </row>
    <row r="15" spans="1:5">
      <c r="A15" t="s">
        <v>2</v>
      </c>
      <c r="B15">
        <v>0.12</v>
      </c>
      <c r="D15" t="s">
        <v>3</v>
      </c>
      <c r="E15">
        <f>SQRT(B15*(1-B15)*B14)</f>
        <v>1.0276186062932104</v>
      </c>
    </row>
    <row r="17" spans="1:5">
      <c r="A17" t="s">
        <v>9</v>
      </c>
      <c r="B17">
        <f>E14-E15</f>
        <v>0.17238139370678951</v>
      </c>
    </row>
    <row r="18" spans="1:5">
      <c r="A18" t="s">
        <v>10</v>
      </c>
      <c r="B18">
        <f>E14+E15</f>
        <v>2.2276186062932104</v>
      </c>
    </row>
    <row r="20" spans="1:5">
      <c r="A20" t="s">
        <v>11</v>
      </c>
      <c r="B20">
        <f>BINOMDIST(B18,B14,B15,TRUE)-BINOMDIST(B17,B14,B15,TRUE)</f>
        <v>0.61281723026862256</v>
      </c>
    </row>
    <row r="23" spans="1:5">
      <c r="A23" t="s">
        <v>12</v>
      </c>
    </row>
    <row r="24" spans="1:5">
      <c r="A24" t="s">
        <v>1</v>
      </c>
      <c r="B24">
        <v>40</v>
      </c>
      <c r="D24" t="s">
        <v>0</v>
      </c>
      <c r="E24">
        <f>B24*B25</f>
        <v>16</v>
      </c>
    </row>
    <row r="25" spans="1:5">
      <c r="A25" t="s">
        <v>2</v>
      </c>
      <c r="B25">
        <v>0.4</v>
      </c>
      <c r="D25" t="s">
        <v>3</v>
      </c>
      <c r="E25">
        <f>SQRT(B25*(1-B25)*B24)</f>
        <v>3.0983866769659336</v>
      </c>
    </row>
    <row r="27" spans="1:5">
      <c r="A27" t="s">
        <v>9</v>
      </c>
      <c r="B27">
        <f>E24-E25</f>
        <v>12.901613323034066</v>
      </c>
    </row>
    <row r="28" spans="1:5">
      <c r="A28" t="s">
        <v>10</v>
      </c>
      <c r="B28">
        <f>E24+E25</f>
        <v>19.098386676965934</v>
      </c>
    </row>
    <row r="30" spans="1:5">
      <c r="A30" t="s">
        <v>13</v>
      </c>
      <c r="B30">
        <f>BINOMDIST(B28,B24,B25,TRUE)-BINOMDIST(B27,B24,B25,TRUE)</f>
        <v>0.74172461610741314</v>
      </c>
      <c r="D30" s="1">
        <f>NORMDIST(B28,E24,E25,TRUE)-NORMDIST(B27,E24,E25,TRUE)</f>
        <v>0.68268949213708585</v>
      </c>
    </row>
    <row r="32" spans="1:5">
      <c r="A32" t="s">
        <v>14</v>
      </c>
      <c r="B32">
        <f>E24-2*E25</f>
        <v>9.8032266460681328</v>
      </c>
    </row>
    <row r="33" spans="1:4">
      <c r="A33" t="s">
        <v>15</v>
      </c>
      <c r="B33">
        <f>E24+2*E25</f>
        <v>22.196773353931867</v>
      </c>
    </row>
    <row r="34" spans="1:4">
      <c r="B34" t="s">
        <v>17</v>
      </c>
      <c r="D34" t="s">
        <v>18</v>
      </c>
    </row>
    <row r="35" spans="1:4">
      <c r="A35" t="s">
        <v>16</v>
      </c>
      <c r="B35">
        <f>BINOMDIST(B33,B24,B25,TRUE)-BINOMDIST(B32,B24,B25,TRUE)</f>
        <v>0.96551662301710151</v>
      </c>
      <c r="D35">
        <f>NORMDIST(B33,E24,E25,TRUE)-NORMDIST(B32,E24,E25,TRUE)</f>
        <v>0.95449973610364136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topLeftCell="H1" zoomScale="142" zoomScaleNormal="142" workbookViewId="0">
      <selection activeCell="N13" sqref="N13"/>
    </sheetView>
  </sheetViews>
  <sheetFormatPr defaultRowHeight="15"/>
  <cols>
    <col min="3" max="3" width="11.28515625" customWidth="1"/>
    <col min="11" max="11" width="9.85546875" customWidth="1"/>
  </cols>
  <sheetData>
    <row r="1" spans="1:14">
      <c r="A1" t="s">
        <v>19</v>
      </c>
      <c r="C1" t="s">
        <v>1</v>
      </c>
      <c r="D1">
        <v>50</v>
      </c>
      <c r="H1" t="s">
        <v>25</v>
      </c>
      <c r="I1" t="s">
        <v>27</v>
      </c>
      <c r="L1" t="s">
        <v>26</v>
      </c>
      <c r="M1" t="s">
        <v>28</v>
      </c>
    </row>
    <row r="2" spans="1:14">
      <c r="A2">
        <v>6</v>
      </c>
      <c r="G2" t="s">
        <v>22</v>
      </c>
      <c r="H2">
        <f>D3-2*D7</f>
        <v>4.7945438054337268</v>
      </c>
      <c r="I2">
        <f>NORMDIST(H2,D3,D7,TRUE)</f>
        <v>2.275013194817932E-2</v>
      </c>
      <c r="K2" t="s">
        <v>22</v>
      </c>
      <c r="L2">
        <f>D3-2*G7</f>
        <v>4.3431457505076194</v>
      </c>
      <c r="M2">
        <f>BINOMDIST(L2,D1,D5,TRUE)</f>
        <v>1.8496015060209356E-2</v>
      </c>
    </row>
    <row r="3" spans="1:14">
      <c r="A3">
        <v>11</v>
      </c>
      <c r="C3" t="s">
        <v>20</v>
      </c>
      <c r="D3">
        <f>AVERAGE(A2:A33)</f>
        <v>10</v>
      </c>
    </row>
    <row r="4" spans="1:14">
      <c r="A4">
        <v>8</v>
      </c>
      <c r="G4" t="s">
        <v>23</v>
      </c>
      <c r="H4">
        <f>D3+2*D7</f>
        <v>15.205456194566274</v>
      </c>
      <c r="I4">
        <f>1-NORMDIST(H4,D3,D7,TRUE)</f>
        <v>2.275013194817932E-2</v>
      </c>
      <c r="K4" t="s">
        <v>23</v>
      </c>
      <c r="L4">
        <f>D3+2*G7</f>
        <v>15.65685424949238</v>
      </c>
      <c r="M4">
        <f>1-BINOMDIST(L4,50,0.2,TRUE)</f>
        <v>3.0803422782044843E-2</v>
      </c>
    </row>
    <row r="5" spans="1:14">
      <c r="A5">
        <v>12</v>
      </c>
      <c r="C5" t="s">
        <v>21</v>
      </c>
      <c r="D5">
        <f>D3/D1</f>
        <v>0.2</v>
      </c>
    </row>
    <row r="6" spans="1:14">
      <c r="A6">
        <v>10</v>
      </c>
    </row>
    <row r="7" spans="1:14">
      <c r="A7">
        <v>10</v>
      </c>
      <c r="C7" t="s">
        <v>3</v>
      </c>
      <c r="D7">
        <f>STDEV(A2:A33)</f>
        <v>2.6027280972831366</v>
      </c>
      <c r="F7" t="s">
        <v>24</v>
      </c>
      <c r="G7">
        <f>SQRT(D5*(1-D5)*D1)</f>
        <v>2.8284271247461903</v>
      </c>
      <c r="K7" t="s">
        <v>29</v>
      </c>
      <c r="M7">
        <f>1-(M2+M4)</f>
        <v>0.95070056215774579</v>
      </c>
    </row>
    <row r="8" spans="1:14">
      <c r="A8">
        <v>5</v>
      </c>
    </row>
    <row r="9" spans="1:14">
      <c r="A9">
        <v>10</v>
      </c>
      <c r="M9" t="s">
        <v>32</v>
      </c>
      <c r="N9" t="s">
        <v>33</v>
      </c>
    </row>
    <row r="10" spans="1:14">
      <c r="A10">
        <v>15</v>
      </c>
      <c r="K10" t="s">
        <v>30</v>
      </c>
      <c r="L10">
        <f>MIN(A2:A33)</f>
        <v>5</v>
      </c>
      <c r="M10">
        <f>BINOMDIST(L10,50,0.2,TRUE)</f>
        <v>4.8027219370733662E-2</v>
      </c>
      <c r="N10">
        <f>NORMDIST(L10,10,D7,TRUE)</f>
        <v>2.736199528151162E-2</v>
      </c>
    </row>
    <row r="11" spans="1:14">
      <c r="A11">
        <v>11</v>
      </c>
    </row>
    <row r="12" spans="1:14">
      <c r="A12">
        <v>11</v>
      </c>
      <c r="K12" t="s">
        <v>31</v>
      </c>
      <c r="L12">
        <f>MAX(A2:A33)</f>
        <v>15</v>
      </c>
      <c r="M12">
        <f>1-BINOMDIST(L12,50,0.2,TRUE)</f>
        <v>3.0803422782044843E-2</v>
      </c>
      <c r="N12">
        <f>1-NORMDIST(L12,10,2.6,TRUE)</f>
        <v>2.7235195013738722E-2</v>
      </c>
    </row>
    <row r="13" spans="1:14">
      <c r="A13">
        <v>15</v>
      </c>
    </row>
    <row r="14" spans="1:14">
      <c r="A14">
        <v>12</v>
      </c>
    </row>
    <row r="15" spans="1:14">
      <c r="A15">
        <v>9</v>
      </c>
    </row>
    <row r="16" spans="1:14">
      <c r="A16">
        <v>11</v>
      </c>
    </row>
    <row r="17" spans="1:1">
      <c r="A17">
        <v>11</v>
      </c>
    </row>
    <row r="18" spans="1:1">
      <c r="A18">
        <v>12</v>
      </c>
    </row>
    <row r="19" spans="1:1">
      <c r="A19">
        <v>9</v>
      </c>
    </row>
    <row r="20" spans="1:1">
      <c r="A20">
        <v>12</v>
      </c>
    </row>
    <row r="21" spans="1:1">
      <c r="A21">
        <v>10</v>
      </c>
    </row>
    <row r="22" spans="1:1">
      <c r="A22">
        <v>6</v>
      </c>
    </row>
    <row r="23" spans="1:1">
      <c r="A23">
        <v>10</v>
      </c>
    </row>
    <row r="24" spans="1:1">
      <c r="A24">
        <v>14</v>
      </c>
    </row>
    <row r="25" spans="1:1">
      <c r="A25">
        <v>11</v>
      </c>
    </row>
    <row r="26" spans="1:1">
      <c r="A26">
        <v>7</v>
      </c>
    </row>
    <row r="27" spans="1:1">
      <c r="A27">
        <v>11</v>
      </c>
    </row>
    <row r="28" spans="1:1">
      <c r="A28">
        <v>6</v>
      </c>
    </row>
    <row r="29" spans="1:1">
      <c r="A29">
        <v>8</v>
      </c>
    </row>
    <row r="30" spans="1:1">
      <c r="A30">
        <v>12</v>
      </c>
    </row>
    <row r="31" spans="1:1">
      <c r="A31">
        <v>10</v>
      </c>
    </row>
    <row r="32" spans="1:1">
      <c r="A32">
        <v>10</v>
      </c>
    </row>
    <row r="33" spans="1:1">
      <c r="A33">
        <v>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4" zoomScale="140" zoomScaleNormal="140" workbookViewId="0">
      <selection activeCell="B2" sqref="B2:B21"/>
    </sheetView>
  </sheetViews>
  <sheetFormatPr defaultRowHeight="15"/>
  <cols>
    <col min="1" max="1" width="10.28515625" customWidth="1"/>
    <col min="4" max="4" width="18.28515625" customWidth="1"/>
  </cols>
  <sheetData>
    <row r="1" spans="1:5">
      <c r="A1" t="s">
        <v>34</v>
      </c>
      <c r="B1" t="s">
        <v>35</v>
      </c>
      <c r="D1" t="s">
        <v>1</v>
      </c>
      <c r="E1">
        <v>100</v>
      </c>
    </row>
    <row r="2" spans="1:5">
      <c r="A2" t="s">
        <v>36</v>
      </c>
      <c r="B2">
        <v>15</v>
      </c>
    </row>
    <row r="3" spans="1:5">
      <c r="A3" t="s">
        <v>37</v>
      </c>
      <c r="B3">
        <v>8</v>
      </c>
      <c r="D3" t="s">
        <v>56</v>
      </c>
      <c r="E3">
        <f>AVERAGE(B2:B21)</f>
        <v>11.6</v>
      </c>
    </row>
    <row r="4" spans="1:5">
      <c r="A4" t="s">
        <v>38</v>
      </c>
      <c r="B4">
        <v>9</v>
      </c>
    </row>
    <row r="5" spans="1:5">
      <c r="A5" t="s">
        <v>39</v>
      </c>
      <c r="B5">
        <v>14</v>
      </c>
      <c r="D5" t="s">
        <v>57</v>
      </c>
      <c r="E5">
        <f>E3/E1</f>
        <v>0.11599999999999999</v>
      </c>
    </row>
    <row r="6" spans="1:5">
      <c r="A6" t="s">
        <v>40</v>
      </c>
      <c r="B6">
        <v>10</v>
      </c>
    </row>
    <row r="7" spans="1:5">
      <c r="A7" t="s">
        <v>41</v>
      </c>
      <c r="B7">
        <v>15</v>
      </c>
      <c r="D7" t="s">
        <v>3</v>
      </c>
      <c r="E7">
        <f>SQRT(E5*(1-E5)*E1)</f>
        <v>3.2022492095400694</v>
      </c>
    </row>
    <row r="8" spans="1:5">
      <c r="A8" t="s">
        <v>42</v>
      </c>
      <c r="B8">
        <v>12</v>
      </c>
    </row>
    <row r="9" spans="1:5">
      <c r="A9" t="s">
        <v>43</v>
      </c>
      <c r="B9">
        <v>11</v>
      </c>
      <c r="D9" t="s">
        <v>58</v>
      </c>
      <c r="E9">
        <f>E3-2*E7</f>
        <v>5.1955015809198608</v>
      </c>
    </row>
    <row r="10" spans="1:5">
      <c r="A10" t="s">
        <v>44</v>
      </c>
      <c r="B10">
        <v>9</v>
      </c>
      <c r="D10" t="s">
        <v>23</v>
      </c>
      <c r="E10">
        <f>E3+2*E7</f>
        <v>18.004498419080139</v>
      </c>
    </row>
    <row r="11" spans="1:5">
      <c r="A11" t="s">
        <v>45</v>
      </c>
      <c r="B11">
        <v>11</v>
      </c>
    </row>
    <row r="12" spans="1:5">
      <c r="A12" t="s">
        <v>46</v>
      </c>
      <c r="B12">
        <v>14</v>
      </c>
      <c r="D12" t="s">
        <v>59</v>
      </c>
      <c r="E12">
        <f>10000/20</f>
        <v>500</v>
      </c>
    </row>
    <row r="13" spans="1:5">
      <c r="A13" t="s">
        <v>47</v>
      </c>
      <c r="B13">
        <v>12</v>
      </c>
    </row>
    <row r="14" spans="1:5">
      <c r="A14" t="s">
        <v>48</v>
      </c>
      <c r="B14">
        <v>17</v>
      </c>
    </row>
    <row r="15" spans="1:5">
      <c r="A15" t="s">
        <v>49</v>
      </c>
      <c r="B15">
        <v>12</v>
      </c>
    </row>
    <row r="16" spans="1:5">
      <c r="A16" t="s">
        <v>50</v>
      </c>
      <c r="B16">
        <v>12</v>
      </c>
    </row>
    <row r="17" spans="1:2">
      <c r="A17" t="s">
        <v>51</v>
      </c>
      <c r="B17">
        <v>11</v>
      </c>
    </row>
    <row r="18" spans="1:2">
      <c r="A18" t="s">
        <v>52</v>
      </c>
      <c r="B18">
        <v>11</v>
      </c>
    </row>
    <row r="19" spans="1:2">
      <c r="A19" t="s">
        <v>53</v>
      </c>
      <c r="B19">
        <v>9</v>
      </c>
    </row>
    <row r="20" spans="1:2">
      <c r="A20" t="s">
        <v>54</v>
      </c>
      <c r="B20">
        <v>8</v>
      </c>
    </row>
    <row r="21" spans="1:2">
      <c r="A21" t="s">
        <v>55</v>
      </c>
      <c r="B21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Red Marble</vt:lpstr>
      <vt:lpstr>Bonus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2010-11-08T15:29:32Z</dcterms:created>
  <dcterms:modified xsi:type="dcterms:W3CDTF">2010-11-12T16:18:15Z</dcterms:modified>
</cp:coreProperties>
</file>