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05" windowWidth="18195" windowHeight="8760" activeTab="2"/>
  </bookViews>
  <sheets>
    <sheet name="historical" sheetId="1" r:id="rId1"/>
    <sheet name="CB_DATA_" sheetId="3" state="veryHidden" r:id="rId2"/>
    <sheet name="model" sheetId="2" r:id="rId3"/>
  </sheets>
  <definedNames>
    <definedName name="CB_3f22dd128d6848b18f7523df42b23a6e" localSheetId="2" hidden="1">model!$F$6</definedName>
    <definedName name="CB_49bcaa998bfc4bacbef8da8fc12a9c84" localSheetId="2" hidden="1">model!$F$9</definedName>
    <definedName name="CB_6b2adfc9ced24fc390716da48910c2bf" localSheetId="2" hidden="1">model!$F$7</definedName>
    <definedName name="CB_82a27ad73cb34ddc93921c9a7c4e10fc" localSheetId="2" hidden="1">model!$F$17</definedName>
    <definedName name="CB_b51ec95b91244276a459dc092efb5854" localSheetId="2" hidden="1">model!$F$13</definedName>
    <definedName name="CB_Block_00000000000000000000000000000000" localSheetId="2" hidden="1">"'7.0.0.0"</definedName>
    <definedName name="CB_Block_00000000000000000000000000000001" localSheetId="1" hidden="1">"'635832889347211634"</definedName>
    <definedName name="CB_Block_00000000000000000000000000000001" localSheetId="2" hidden="1">"'635832889347211634"</definedName>
    <definedName name="CB_Block_00000000000000000000000000000003" localSheetId="2" hidden="1">"'11.1.3708.0"</definedName>
    <definedName name="CB_BlockExt_00000000000000000000000000000003" localSheetId="2" hidden="1">"'11.1.2.3.500"</definedName>
    <definedName name="CB_e3d04f37db19416ba227720c58b5b5c1" localSheetId="2" hidden="1">model!$F$11</definedName>
    <definedName name="CBCR_0d5959e6a74346ec8e0a672b730e27f2" localSheetId="2" hidden="1">model!$C$27</definedName>
    <definedName name="CBCR_575d469de2154c469d366cc43871da99" localSheetId="2" hidden="1">model!$C$12</definedName>
    <definedName name="CBCR_6b3b24d9c3df431ba14540f2ca22064d" localSheetId="2" hidden="1">model!$C$26</definedName>
    <definedName name="CBCR_7582c56f4a85494497d0c759e0918e4a" localSheetId="2" hidden="1">model!$C$13</definedName>
    <definedName name="CBCR_a8c713c8ae094fe0be4a1ba94558cbf0" localSheetId="2" hidden="1">model!$C$10</definedName>
    <definedName name="CBCR_b1cdd287e1eb47d3b1fd93974b01d6a8" localSheetId="2" hidden="1">model!$C$9</definedName>
    <definedName name="CBCR_b25d3b72a6394426856b06cb6ea8e047" localSheetId="2" hidden="1">model!$C$28</definedName>
    <definedName name="CBCR_f79fc8205e974229a8efaa7413db1771" localSheetId="2" hidden="1">model!$C$14</definedName>
    <definedName name="CBWorkbookPriority" localSheetId="1" hidden="1">-574094478</definedName>
    <definedName name="CBx_896cfe9f34ae472db470756db1355b09" localSheetId="1" hidden="1">"'model'!$A$1"</definedName>
    <definedName name="CBx_8f0048d1de004dbf8636816eddb13392" localSheetId="1" hidden="1">"'CB_DATA_'!$A$1"</definedName>
    <definedName name="CBx_Sheet_Guid" localSheetId="1" hidden="1">"'8f0048d1-de00-4dbf-8636-816eddb13392"</definedName>
    <definedName name="CBx_Sheet_Guid" localSheetId="2" hidden="1">"'896cfe9f-34ae-472d-b470-756db1355b09"</definedName>
    <definedName name="CBx_SheetRef" localSheetId="1" hidden="1">CB_DATA_!$A$14</definedName>
    <definedName name="CBx_SheetRef" localSheetId="2" hidden="1">CB_DATA_!$B$14</definedName>
    <definedName name="CBx_StorageType" localSheetId="1" hidden="1">2</definedName>
    <definedName name="CBx_StorageType" localSheetId="2" hidden="1">2</definedName>
  </definedNames>
  <calcPr calcId="145621"/>
</workbook>
</file>

<file path=xl/calcChain.xml><?xml version="1.0" encoding="utf-8"?>
<calcChain xmlns="http://schemas.openxmlformats.org/spreadsheetml/2006/main">
  <c r="Q37" i="2" l="1"/>
  <c r="Q36" i="2"/>
  <c r="M37" i="2"/>
  <c r="M36" i="2"/>
  <c r="I37" i="2"/>
  <c r="I36" i="2"/>
  <c r="F37" i="2"/>
  <c r="F36" i="2"/>
  <c r="P2" i="3"/>
  <c r="I9" i="2" l="1"/>
  <c r="F15" i="2"/>
  <c r="F10" i="2"/>
  <c r="I13" i="2" l="1"/>
  <c r="I12" i="2"/>
  <c r="C10" i="2" s="1"/>
  <c r="F8" i="2"/>
  <c r="F12" i="2"/>
  <c r="C22" i="2"/>
  <c r="F14" i="2" l="1"/>
  <c r="F17" i="2"/>
  <c r="B11" i="3"/>
  <c r="A11" i="3"/>
</calcChain>
</file>

<file path=xl/sharedStrings.xml><?xml version="1.0" encoding="utf-8"?>
<sst xmlns="http://schemas.openxmlformats.org/spreadsheetml/2006/main" count="145" uniqueCount="74">
  <si>
    <t>Crystal Ball Data</t>
  </si>
  <si>
    <t>Workbook Variables</t>
  </si>
  <si>
    <t>Last Var Column</t>
  </si>
  <si>
    <t xml:space="preserve">    Name:</t>
  </si>
  <si>
    <t xml:space="preserve">    Value:</t>
  </si>
  <si>
    <t>Worksheet Data</t>
  </si>
  <si>
    <t>Last Data Column Used</t>
  </si>
  <si>
    <t>Sheet Ref</t>
  </si>
  <si>
    <t>Sheet Guid</t>
  </si>
  <si>
    <t>Deleted sheet count</t>
  </si>
  <si>
    <t>Last row used</t>
  </si>
  <si>
    <t>Data blocks</t>
  </si>
  <si>
    <t>8f0048d1-de00-4dbf-8636-816eddb13392</t>
  </si>
  <si>
    <t>CB_Block_0</t>
  </si>
  <si>
    <t>Decisioneering:7.0.0.0</t>
  </si>
  <si>
    <t>896cfe9f-34ae-472d-b470-756db1355b09</t>
  </si>
  <si>
    <t>㜸〱敤㕣㕢㙣ㅣ㔷ㄹ摥㌳摥㔹敦慣敤搸㡤搳㑢㑡㘹つ愵戴搴挱㡤搳㠶戶㐰〸扥㌴㤷搶㠹摤搸㐹戹㙡㌳摥㍤ㄳ㑦戳㌳攳捥捣㍡㜱愹搴ち㕡敥㔰㠹㥢㈸ㄴ愸㉡㠴挴ぢ㔰㈱㤵慢㤰㤰㤰㐰愸㐸㍣㠰㄰ㄲて〵㈱㜸〰愱㐸㐸㠸〷㈴昸扥㌳㌳扢戳扢摥戱扢㙤挱㐵㍥改晥㍥㜳㙥㜳捥昹慦攷晦捦㌴㈷㜲戹摣扦㤱昸㤷㈹捦捣㌵㡢敢㐱㈸㥤㠹ㄹ慦㔶㤳㤵搰昶摣㘰㘲捡昷捤昵㌹㍢〸晢搰愰㔰戶㔱ㅦ攸攵挰㝥㔰ㄶ换㙢搲て搰㐸捦攵㡡㐵㐳㐳㍤〷攱㙦㈴㜹㌰搸㙢㌰て戰㌴㌳㍤扦㝣㍦㐶㕤っ㍤㕦敥ㅢ㍢ㄳ昵㍤㌴㌹㌹㌱㌹㜱敢敤晢敦㤸搸扦㙦㙣愶㕥ぢ敢扥㍣攴捡㝡攸㥢戵㝤㘳ぢ昵攵㥡㕤戹㐷慥㉦㜹攷愵㝢㐸㉥敦扦㜵搹扣敤㡥挹摢づㅥ戴敥扣昳㡥㐱扣㍡㜷㜲㘶㝡挱㤷㔶昰ㄲ㡤愹㜳捡户捤捡㡡捤戵㐹改摢敥戹㠹㤹㘹晣㤷㥡㍦㥥㙥㥦㔸㕣㤱㌲攴慢愵㉦摤㡡っっ㜴ㅣ㜰愶㠲愰敥慣㜲昳っ攷〸㤶㕡㌱㠳㔰㜷㘶㘴慤㘶㌸挹愸㐵㘷ㅥ㝢㔷㌳搷〷㥤㐵改〶㜶㘸慦搹攱㝡挱㔹挲㐰搵㈱攷㜴㈰㑦㤹敥㌹㜹搲㜴愴敥ㅣ慤摢搵㝣㤴㜲㝤㌷㈶㐳愴㈷愶㤶㍦㌱ㄵ㌸㌳㉢愶慦㘶ㄴ㜰㘳㌲摡ㅥ昱㉢慤㙤慦敦㍥㉥愷慥摥挰㌱㙦攸摥づ㌵㘷㑣扦搱㜲扣㝢换㜸昱慤㌳戸愵㝢晢搴ㅥ戵昶㜹㐳昷㍥㙡㉢㕢㕢㡢㠱㤸扥搵㡥㘲㌱㐶㠱愰㥦愰㐸㐰〴ㅡ㈵㠲〱㠲㐱〰㤱晦㍢戸㈴摤㤱㔵㕡搹搴捡换㕡戹愲㤵慢㕡㔹㙡㘵㑢㉢㥦搳捡㉢㕡搹搶捡昷㙢攵昳㘸㤳愴㘲㝦扦ㄶ愷挷晦㈱㡤㙦㝦昴㌷㈷㥦昹攳㤷晥㤲㝢昶㐷敦ㅡ摣㠵㐶昷挶㤳㥡昵捤ぢ㈰戵㈶ㄵㅦ㤸搸捦㝦㥢㜳〵㤸挲㍡㘸摤㙥㑤㑥㔶て敥㌷㙦㌵㜵㉥㉢〳昹㉤㠴㌲㠲戶㠳搶㝤戶㕢昵㉥㈸摣㕤㌳㙤〶戲戹㜱攳㜱摤戴㔷㜷慢挱慢㌶慥㕣っ捤㔰㕥摤㕥搷ㅣ愴愳摢㈲搸㑡〶敡㝤搷戶㜷㍢㘳搶敡㜲敡愲ㅤ㔵扦扡慤摡㔹昰扤攵敥戵㐷㝣昹㐰愳戶㘳㐶㔳㄰㙡㙢㙡散㡥㔵㐶㔵搱扣挶㘶㔶扣㐰扡㙡㝡攳捥㠲㕤㌹㉦晤㐵㐹㤱㈸慢㙡愹㤷戳㉡收晡昱㜹ㄷぢ〵户㔶㕦㥢㉥戵敥扡ㄸ㠲㤹㘵ㄵ昳㕤㤵㝥戸扥㘴㉥搷攴ㄵ㉤㑤愲㜷愲㘲㙦㑢昱ㄱ慦㔲て㘶㍣㌷昴扤㕡㙢捤㔴㜵捤㠴愴愹㥥昰慡㌲㥦捦㈹愱〰㠱摢搷㈷㐴敥收敥扣愰㄰㤱㐲㌱ㄹ昹慡㔶戲㥢㌸㠵搵㘱ㄵ㌵㐹㥡搴㕥户挹㘰㥣慦㤲㌱ㄹㅣ㤸㕡ㄳ昵〷㕦㝡搳㈶挳㌶㌰昷昲㌶搶戴搱㜸昵㜷慤㐹㌷㍣㘶扡搵㥡昴㌳戵㥦攰㡣㡣㘱〰晤ㄲ〴㐲搷摤愳慡ㄳㄷ挵扡㝥挱慥㠶㉢㠵ㄵ㘹㥦㕢〹㔱〶つ㔹㉣㜲㙢㍢㤲㜱ㄹ㡡㡣摤〴愳〰愵㔲慥戰㠷㡤ち㈵愴㥣㑥改㤴挱换㉤㠲㥣晤㕡㜸㜹搰㍡㘲搷㐲ㄹ〹攵㘱ぢㄸ㠹戴㥡㐲摦㄰㐹搴㌷㉢㤱挲搸㘳捤㠰㑡㑤摢つ搷㥢㝣摢挱㈵ㄱㄱ敤挸㠲㙤㈷ぢ㈸ち㕡攵㐱〶慦㠱㘸摡愴㐱㜶攳ㄴㄱ㤱つ㌲㌴㍢㐶㙥㈵㌲戶捦㤰ㄱ㘸㥦㈶㐲戶摥摦㕤㐶㤰搸㍢㠹㤴㥤扡昲攳㡥㌴摢挸㤶㡦愴搹攵搸㌸攳ち㠲㉢〹慥㈲搸ぢ㈰晥〴〹㐷㈹㠷㝣㙢㌲㕥㠵㘷攳ㅡ㠲㔷〳㐰㍥ㄹ㤴㌹戱愸愲つ戵ㄵ㍢㤲敤㠶㘰㈷㉢愳㌸ㄲ㐵戴㡣ㅢ㜶收㤰愳㄰ㅤ㕢㥤摢㐳搷收㤵㡥㝤㝤㜷摡㑣㉦㠷ㄴ㤹搱㌴扤搶㑤㥡愶㌷㠲㑤㝢搴㕢搷愱慢㌱㐶昰ㅡ㠰㤲昱㕡㐲㈸ㄷㅡ扣㕢戳攸㘹㔲扥㈲捣愲挸ㄸ敡㔱挱挷㠴捣㈳㐰㠶㤰敢㌸扥散搸搰㌴〷挷慤㔷扣つ扤慦㍢㝦挷㐸㙦搳㥢㍢㝡㠷晥愲ㄷ㘸㐵㕦て昶ㄲ扦敢慡㘳㙥㐰戵昱㝡㠲ㅢ〱摡㜴っ㑦摦㉦搴㔳愰捣㘲㈷㠵戹摤昴扡㈸㉢㜷㘹㝤㔵㉡つ㌴㘸㉤㤹晥㌹ㄹ挲㠳㜱㝣ㄶ戶戰攷晢戲㠶㐳㙤㔵ㄵ昰晣㜲㘵㙢㘱㜰挴昷ㅣ㤶敦搸挸挱㉢㐲㌱攴昳㕡㕦慥捤㐶捥戰㌵㔳㍥愷ㄴ攵㔰〷摦摡㕤㐸愴㍡戵㤲ㄷ晢㘵㥦㉦㜷㈴㐹て㤲攴つ搸㔶攳㘶〰㐸〹昱敢慥ㄲ㘵ㅦ㥢扤㔱㌵㙢戵㔸改攱换㌸㥤戴昹㄰㍢攴挸㐰攴戰㥤㠶晦㈰ㄸ㜲ㄶ㙤愷㈱㉣〶㥣〵改㔷攰㕢戰㙢戲ㄴ戹㘵㈹㙡㜶㘴挵㉢㐴㔶昴昵㜵㥣愷㌳晣㙢㡡㑥摡愴㐴㈶户㘷㔶㘶㥣挵㥢㐴㐵㌷㈴㠵㑡㠶㙢愸㈱㠱㐸㜹㙣扢㈳㘲㝡㄰㌱户㘰攳㡣晤〴㤳〴〷〰昴㕦㐰搲㙣㜵攳ㄹづ敢㕦愳㑢扢㕣捥ㄵ㠹〶攵㈲㝣慥慢戰㍡挸搷扣㠹攰㜶㠰㌶昳㠷づ挸っ㐲㔴㈸㑦ㄱ愲ち㘳㔸㘷㙣㜹㠱㌴戰换㐲㘰㘹愶ㅥ㠴㥥挳挸搲㤰㌵敢㥤昴挲㔹㍢㔸㐵㈴㙡搴㡡㌳昷慤㐸ㄷ搴攵挳昶㘹㉢昳㔶㔷㘵搵戰ㄶ扤㍡㐴摢昱搹敤㜰㌰挷㜶挰㤶㔴㘷㜳㑤㈰昵㜶㍥挶㄰〲㍢慤晣慤昴挶㙥挹晢捤㐳摦㜰㜳㐷㤷散戰㈶〷慣㠸改㤸㉦㕡搸㐵㐴づ慡晤搶搲㡡㉦攵散㤰㜵搴户慢㌵摢㤵㐴〶㙣㑣〶敢收攴㌹㐴〹ㄶ㍣挶〰㍤㜷挸㕡昲㑤㌷㔸㌵ㄹ㔰㕣摦摤昲愴挲㈲扡㌵㙤扢〱㕥愳戰挸晣戰戵戸攲㕤㐰挴戶敥戸㐷捤搵㘰㕢㘰㠵㐴ㅦ㈵㠵ㅡ愱〹㑤ㄳ㐵慤搸㉢㝥㜸㈰捦攵挸㝢㜹〲㠵慢㥣㑥㥦㜹㠶昶愶㕤ㅦ挷㘸㘸愷㜳㑥㠳㠸ㅥ㌵ち晢㌲愵㌰㌹搵戸㤳㝤摥っ㜰昷搱搳挷㥢㤱戹ㄷㄵ戳搶改攵捦㤰昱㡡㉣ㅡ㠱㄰晡攸㜶㐵愴挲㌲㔲づ㌸㄰ㄸ攷㔳㍢昹㤵㉣搵㠶搴户慢㤹㍤㠲㐸搲愰㌵㘷㉥换ㅡ攲搱㡥ㄹ敥㡡ㅥ㘸挶㍡㘶㉤㠸敢㘶㍣挷㌱㐹㕡㈴换挵㡡㐹ち㥥慡㠷摥〹摢㌵㉣〰㐵㝦㜱㤱㜹ㄱ㐵收㐵㔵㌴㘸㥤㘲㘸㔰攵㌹㤶㜷捥昴敤㜰挵戱㉢㐵㍥㌰㝣户㉤㘸ㄲ㑣㑥挹㥢愴㐴㘶㡣戵㔹昳愷㘱戲〵ㄳ㐰昷〴攴㈸户㡥攸〷攵㙡愲㠰㝦愲㐷挷ㄲ〴㡣昲㤴ㅡ㙦挵㘸扡扡ㅤ〱㤱愳搲愵攴づ挶愵㠷㔱ㄲ〹㈱㘲㍤㠳㐴攰ㄵ㑣〹㜹扡戸ぢ搶㘹搷づ㠱㍤㘲散㠸ㅤ捥〶㐰㌹〰戲敡㜸㝢戵挲㙡慡搳㜸㐳㉢㕣搷㔹搵愲㈶慥敤慣㑦敢㡤搷㙤㔰ㅤ㘹㤴㤴㈲搹慣㤱搲㉣ㅢ捣㜱㍢愹ㅡ愱ㄴ㜷愲㙤㐴㤶摢戴戹敦㤴㈲㉦㐲㌱㈹㥡挹ㄹ㙦㔳㠴㠲㐰㙦慣愳攸戳捦㈶㡦㔴挴㠶㌶㐰㠹㝡㉡㉡ㅢ㡡㐳㠲挷㜱敤愴㉡㑢昱ㄳ昸㝢㔷㥣㥤慦㠷㉤㌵收挵搱戸㘶慡㔶㥢㜷㘱㈵㔴㑣扦扡㑤㔸ㅡ㙢㡢㌴㡣攲捥㕥戵㝦戴扤㈹㐶㡣搹㤰㘱㤱っ㍦㌰搸㄰捣㤵㡡愸搲㍡ㅢ攲㔶㌷㡡㡢㝣㍡㈱㑤㔷㘱㘰㌱慣捥捡㌵㘵㠶㌵㉤昹㔱搵愱㜱㕡㔴㜲搴戰愶㤶〳愸昴㤰㜲㍣捥㈹〶㌷慣㔳㜴㑢攱ㄲ〳挴㙥㥣㕢愸㠴〸敤㌶〶攰挹㘰晢㘰〷㍢ㄲ㠵㑥㘸㥤㔱㠲ㄶ㌲〸户㜵ㄱ攴㥤ㅥ㌱ち㐱㙡愹昴户挳攲ぢ㑦㌰㝤晤㜰㉥挹挴㑣挴㜰㔷㠶昵〰攴愶㈳㤳攴愲搱㈴㘰ㅥ㐹㌶㈵戴〶㤳㌲㥡ㄸ㐳㌴昹晣㄰户㜸ㄸ换ㅡ㈶摢搴㜰捦㉤戴愱㑤㙢敢扢慣攳㙥愵㔶慦㑡愵㡡ㄳ㔹慤㌴昲戶挰㤷扡〲ㄸ㜱㔳挶扥挴㥢㜲ㅣ㐷㈹㉥㤹㐸敡摤敥㌶づ愳扢ㄲ㜲ㄸ㈳㔲㝤っ㐰㘶戸攵㔴㐰慣攳㥥〲敤挳摤捤ぢっ敡昲ㅣ㐴㕡㐷ㄱ㘵搹ㅣ敥攳㌵愲挸㡡摢㔲捤收扣㌹㡦㌶㝢慡攸㤸ㅤㄵ㙤ぢㅣ㘱㥤㤱挰㉢ㄴ㘰㡣昴挸ㅤㅣ㈴㜷㈹㡥敥㕥㝡㔸㍤收㉥〱ㄵち〳㠲㌱㕥㥥㠲㜲搸㔵㌰ㄲつ㙥慤㘹㜵ぢ㐶㝦㘹㜹ㅢ㔳〰㠲㘱㘰ㅡ戴㘸ㄹㄹ㌸㌳挸㙦㙥攰㕣㠷㔶ㄹㄱ搲㜴㌰㤵㌱捡㔱㌸散㠱㌴㜰ㄳて搲㑢ㅥ㤴㔰戸㐷㕤っ㑢敥㈶㡥㍢㌸〲㜹晥ㄵ㙤㠵ぢ㘶㠸敢㉦敥摥戶攲愹㙡㤵收㉥晣㜳摢〲慢戸扡ㄱ㤹愳㝢摡㉥㘵愹㌵搱扥扢扥慤㈲扥㉣㜸㘰㜶攲㤸ㄹ㔶㔶ㄶ挳昵攸攲㔶慦㈴愱晦㄰晥㠸つ摦㑥㥢㌹敦昲㈲敡ㅡ昷扥㜴摥昵㉥戸㙡㕥㝡挰㕢㝦愰㄰㕣愱散攷㈴㑢戹㝦攳㥦㑡㕡㑥晦〱㐶摣捡戴㌹㐰搳㐱挲㜱㔴㡡愴挱ㄸ昲ㄹ㜴〲摢扤㜱㙢㠰㜴戲愷㡤㑥㤴㈰搸㈱ㄴ昷摣㑢㐶㈸攲晢㐰㉢㠹㈵㍡㤲㘳捦扦〶搶ㄷ摦㐳〹ㄱ㡥攷㔸㡣攸慦㐱㉥〳㜵㑡㤰挷㔷㍣㜸㈱攴晦〷㑢〹㌷㙦挸㑥晦〵㘶ㄶ摦㙤㐷搱戵㐴搱㜷㍡㔰㈴㜸つ㐴昱敦摤挸㈴㐹㘷㜸昶〵〵挲戹愶㥤〳攸换㝥攱昷㝦㜸〰㥤㡢㠹㐳搹㘸〸戵摤㠰攷㠶㠹搰搷㘱㈲㌰㜸慦㑣㠴ㄳ挸〸㐶昱㈳ㄳ㈱昶㠱捣愳㘰㜳ㄳ㠱戱扤っ㐳㌰ㄵ㙡㑤戹㌵㜸〲扢挲愱㝦散ㄸ㉥摥捡〰昱㝣㈸慤㘰〶ㅥ愹㉢㍢㡢ㄷ㑣摦㜴昶慡昲愳扥㠴㌲昳㤷㜰㤳㕢㜵㘱㡦慢㌷慣㔱㥤㌶昰㔵㈴㕥昶ㅤ㝦捡搶敥慦〳㔳㔱㡡摣昷愲㈸ち㉦挲㔳㈲㜸㙥挸扤㙦捦㌷㡥晥晥挱㐷て昳戶㕡㑣慢晡捤挸昷ㄲ戲愷㍤㠱愰㙥敡愲挸攵晣㌰攷〴㍥㔱戲㔷㙢㜲摡昴㤵ㄵㄴㄸ㑥㤲㡤〸㉦㐵㤸ㄱ昱㙤〷ㄳㄳ昷ㅥ㈲ㄳ㜳愲捤摤愹㍥㙣㔲㉥挲㠹搴挴㤵㑦㉦〹ㅢ㡡慥㡡慣㐷㙢㔳晦ㄶ㔴搱ぢ㥣㐸慢㤵挸㔳㈷㤳㄰摦㙣搷㜵〷愹敢愲㠳っ挳晥㠹㤴㐲晣㠱ㄴ㤲㍥挸昰㐲㠰㤲㔲愷㤰搱㙦〱挸㠸慣戵㠷㜸改て搸ㄱ〲戲㜱改慦挷㡦㔸戰㡢挰㘲攲㡢敦昵㐴㑢㕢㌴㔱㑤っ搵㉡㥢㘶ㄱㄹ㜵㜸㘱挱㘴㔲扡㠴㑣㤲昴〳挸㙤搹ㅤ挵㤷っ㌹㔱攰㉤㘲㙣摤愱慦慤攴摣攵搶㜱昳〳㝡愶愰ㄴ㠶扢㥢挵㌸㤰慡ㄸ㕤搴戴ㄴㄵㄱづ㐷搹㐶愷㠱戸ち㍡换摤㡢㔳㈹㠲㝦晣㔲㠸昵攳捤愱㉦㙦慦愱㡥㜳晢戱㐰晥㘰㝦㕤㥢挱搸㜸㉢㌹〶ㄲ㜶㑢慤㡡搱昵昰搳攸挲㐵攷㠴搱捣慡㘷㜱㄰㝦ㄲ捥敡搳㍡昴㍦愳搷㡡戳捥戰㌷挳搸㉤晡晦ㅤ㈸搸㔴晦ぢ挶摥ㄴ㈲摦ㄹ㘷昸愰㌳㝥戲㘹挸㠶㍢〲捦㌶㠲㌷敡㘰㙣愸㉣㐳摥㔱㙥ㄱㅦ慦㐶搵㑡㠲挳敦㤵㙦扦ㅡ搱攸㑢摢㜶愰慢〰㘴㙣㐸晦ㅡ㐴㔰搷晥慤㜲㉢㌹摤ㄶ摥㡤㡥㝢㑥搸ㄵ摦ぢ㍣㉢ㅣ㕢㐴搰㜷㡣摦㥥㔹戰㜹愶挴㔷摢㠵摡昵搸㠹挱昷愲捦挹㜹〸散㤳㌲㝣愹㘲㤱㡣㉣㙣㉤㤲挱敦㤰㐶㔲攱㈵㙡㠷攰㌲敢摥扡㔹挳愷慢昳昰㜵㠶㉣摡ㄶ捡㉥昲㌸户摦搰攰搶攱㡥搶㍤昰〷挹摡〴㠲㘳㙡〹敦㝥㉦昷戵㝤て㕡摢挶㙢ぢ搸戲㌷㥦㕢㐹㝦ㅡ㌸摤摡㕢㕡㐹㠶敦攴ㄷ挹㈵愳㑣㠸㑢晢㠷昱㜷敢づ㕡㡥㌶ち㍡㡦㍦攸愶㈳㙣扣〶昷搹ㄶ愲摦㘷搱㔵㑣ㄱ攰㘷㤸㜱㠶て㠲㕥㍥戲愲昸㌲㤶㐵〶㐰㍥㔷愸〰㜴愷敡㈷㌷愲敡㤱扢搹ㄳ㐹昰㡣㐱㜲㉣㠹㉦愲㈱户㉢㕡㌶㔸㠲换ㄶ敡㉣㠱扣㤱昴㐰㍥㈷㜸㤶㔰ㄳ昹㍣㍡㌴㈶㘲愳戴晢㐴㍥户搱㐴〴慤〰戵搰昴昸㈳㠹ㄶ㌱㙡愸㌶ㅣ〲㤷挰〳ㄸ㐹㤴挹㌰攵㈳㠵㑥㈱㡡㌱㝣㡦㈸㐲晡㘵晣昷昹挳扦㜸㡥改慦㠷㠵㤲㠸愸㙡㕤〵㈵愲㕡挵攳改㔵昸㈸敤扥㡡㑦㙣戴㡡ㄱち㑢捥挴〸〱㠶晡㐴ㄹ㝦搴慡敡挸㜰㐳昹ㄳ㘷〹昰㙢㤹挵㠸㠹ㄲ搵昷〲㌲攸换㥤㔷慤㉥㈲㤳昴搵戹ㄱㄹ㕦昹㈸㐳㠹㌷㈲改搴㈹㐴㕥搹㐲愴ㅥ㡢㑥散㡥摤ㄶ㐲〲㑢攲㘷戳㕤㘵㝢愱挷㔰扦昸㔰㠲㤸㘳挷㤲㑦愸戴㌸昸〴挲㠸㑣㔳ㄲㄲ㌷㔲㝣㌰㘹晣捣戳㑤摦㈹㉡㤰㐰㍤㔱㘳ㄲ㥣㙡晣㔸搲昸〰㍥捦㔲㙤㜲扣㑡挰昴㝣搲㤸㠴愹ㅡ㍦㥡㌴晥换㠱扤㡤挶〹ㅤ㐶㈳敢㈴㤲っ愳㔷ㅤ〳㔲㥦㙡て愳戹㙥㔱㤱づ㔸㔱㌱㐵愸㡡㈱搷㤴㉡ㅤ挴慤㄰ㅦㅦ㑢捦攱㤲ㄳ敥㠲㐰摡㐶晦捦㠴攳戸晣㌴㙢㠶㈶扥㠵㕥㐳搴搹㌷搴ㄳ㍢ㄷ慣㜹ㅦ〵晤搶昱〰㠷慢敡戶㈲ㄱ搸〵昹㘸㝦㌷昱捥㘷搸㤰捤晤㐸愲㘵ㅡ㉦㤳昴愶㐵㔴㠴㈵㉦摥㥦㘰㌶昷㐸㤳㘶㡣㠷㠱ㅣ㠸㐹㐰㘶㡣㐷〰愳㠸捣ㅥㄶ㡣㤰晦ㄵ㜳扦㥦ㄵㅦ㈰㜸ㄴ愰㈴挸散愴㠳挲㘳〰挳挹晦戱㘲㙣㑤㌹㑥㌴昱㘰昲戲㌴ㄹㄹㅦ㘲㠷て〳昴挱㡦㉢㘲㈲㉣ㄹㅦ㐱㐹晡愵ㄴㅣ敡愵ㅦ㘳挵挷〹㍥〱㔰搲㌹搹㉤敦ㅡ搷搴愳ち晢㈴扡㡡㐷〸昰㌳ㅥ㡦㌳㝣搰戹て㙦改㙥㌴昳㑣㥣㝣攱㡦㤸㘷换愷晣㜷攱搳晣㜵㉥扡て晦㘷ㄲ㕤㔹昸㜹敤捤扤㡤㐵㈶愰㜱慥㝥慢搸散ㄷ㌱づ搷搵っ愵㜰㐴㉡㤵愲㔶㄰挴㌷ㄷ㉣㍣扣㠱㙦㌹愴㉡㠴㈰つ愸ち㌷慥㌸㡣〲攳搳㙣㑡ㅣㄳ㑦挶㘷昸㐴搴慡㑤晣㙣㥣攱㠳㈰㕥㔵昷晢攳敥挹ぢ㠹㙢㔵㘱户扤㤰昸㔷ㄵ㉢改ㄷ㍥挱挱ㄴ戲㤰㘹搵㑡㐴㥡愲愱㉦㈲㌳搴㌷捣戹摤㠷㥦㜶㔱㔴捥㔶捦㥥晤攷㜰㝥散敡晣㍢摥㍥昸挴昳㍦晦挳愷㝥昵㥥㐳㝦晥搷㤳㑦晥敡㡦㥦㝡敥㕦㍦㕣㍥昴搳愷㥦晥挹摤㕦㜹敥て扢慤愷戴㘷晦㌹昷搴㐳㤳攷ㅦ㝡挰㍡㝤昳搱㠷摥㜹晦扤㤳ぢ㤷㡤昷昵昵昷摦㌸晡戳慢㙥ㅡ㜹攴㠱敦㡡ㅦ晦昶㑡㔷愸攵攲〵慤搳攰戲搵㌴扥㠴っ愶挱ㄹ扦慣搳攰㜲搵㐶㉤挷ㅢ㌵㡤㠲㈲㥣ㅢ㥣㠰慡㌰㕢㉢〶晥〳㐵㑣戴昹</t>
  </si>
  <si>
    <t>Testing Costs</t>
  </si>
  <si>
    <t># of successful tests</t>
  </si>
  <si>
    <t>FDA approval</t>
  </si>
  <si>
    <t>Marketing Costs</t>
  </si>
  <si>
    <t>Current Market(# of people)</t>
  </si>
  <si>
    <t>Next year market</t>
  </si>
  <si>
    <t>Market share (%)</t>
  </si>
  <si>
    <t># of customers</t>
  </si>
  <si>
    <t>New Product Analysis</t>
  </si>
  <si>
    <t>Given Information</t>
  </si>
  <si>
    <t>required successful tests</t>
  </si>
  <si>
    <t># of trials</t>
  </si>
  <si>
    <t xml:space="preserve">about $4,000,000 </t>
  </si>
  <si>
    <t>Testing Costs (historical data)</t>
  </si>
  <si>
    <t>minimum</t>
  </si>
  <si>
    <t>most likely</t>
  </si>
  <si>
    <t>maximun</t>
  </si>
  <si>
    <t>Current Market</t>
  </si>
  <si>
    <t>Without Competition</t>
  </si>
  <si>
    <t>probability</t>
  </si>
  <si>
    <t>Growth in Market (%)</t>
  </si>
  <si>
    <t>With Competition</t>
  </si>
  <si>
    <t>Market Share (%)</t>
  </si>
  <si>
    <t>mean</t>
  </si>
  <si>
    <t>st dev</t>
  </si>
  <si>
    <t>Marginal Profit per Customer</t>
  </si>
  <si>
    <t>Model</t>
  </si>
  <si>
    <t>Total Profit</t>
  </si>
  <si>
    <t xml:space="preserve">Eventually Random </t>
  </si>
  <si>
    <t>Rate of Growth in Market</t>
  </si>
  <si>
    <t>exp. successful tests as %</t>
  </si>
  <si>
    <t>CB_Block_7.0.0.0:1</t>
  </si>
  <si>
    <t>㜸〱敤㕣㕢㙣ㅣ㔷ㄹ摥㌳摥㕤敦慣敤搸㡤搳㑢㑡㐹つ愵ㄴ敡攰挶㘹㐳㕢㈰〴㕦敡㈴挵㠹摤搸㐹㐱㠰㌶攳摤㌳昱㈴㍢㌳敥捣慣ㄳ㤷㑡慤愰摣挴愵㔲戹㠸㐲戹愸㐲㐸扣㜰㜹㈹搷ㄷ㈴㄰〸ㄵ㠹〷㜸㐰攲愱㈰〴て㈰ㄴ㠹ㄷㅥ㤰捡昷㥤㤹搹㥤搹昵㡥摤㙤ぢ㉥昲㐹昷昷㤹㜳㥢㜳捥㝦㍤晦㝦愶㌹㤱换攵㕥㐰攲㕦愶㍣㌳㌷㉤㙤昸㠱戴㈷㘶摣㝡㕤㔶〳换㜵晣㠹㈹捦㌳㌶收㉤㍦攸㐳㠳㘲挵㐲扤㕦愸昸搶挳戲㔴㔹㤷㥥㡦㐶㠵㕣慥㔴搲㌵搴㜳㄰晥㐶攲〷㥤扤〶昳〰换㌳搳ぢ㉢ㄷ㌱敡㔲攰㝡昲攰搸戹戰敦搱挹挹㠹挹㠹㍢敦㍥㜴捦挴愱㠳㘳㌳㡤㝡搰昰攴㔱㐷㌶〲捦愸ㅦㅣ㕢㙣慣搴慤敡扢攵挶戲㝢㐹㍡㐷攵捡愱㍢㔷㡣扢敥㤹扣敢挸ㄱ昳摥㝢敦ㄹ挴慢㜳愷㘷愶ㄷ㍤㘹晡㉦搳㤸〵㑥昹慥㔹㔹戵戸㌶㈹㍤换戹㌰㌱㌳㡤晦ㄲ昳挷搳摤ㄳ㑢慢㔲〶㝣戵昴愴㔳㤵扥㡥㡥〳昶㤴敦㌷散㌵㙥㥥㙥捦㘱愹㔵挳てち昶㡣慣搷㜵㍢ㅥ戵㘴㉦㘰敦敡挶挶愰扤㈴ㅤ摦ち慣㜵㉢搸㈸摡换ㄸ愸㌶㘴㥦昵攵ㄹ挳戹㈰㑦ㅢ戶㉣搸挷ㅢ㔶㉤ㅦ愶㕣摦㙤昱㄰挹㠹愹攵㑦㑣昹昶捣慡攱愹ㄹ昹摣㤸㡣戶㜳㕥㌵摤昶㤶敥攳㜲敡敡つㅣ昳搶敥敤㔰㜳捥昰㥡㉤挷扢户㡣ㄶ㥦㥥挱ㅤ摤摢㈷昶㈸摤攷捤摤晢愸慤㑣户ㄶ〳ㄱ㝤慢ㅤ挵㘲昴㈲㐱㍦㐱㠹㠰〸搴换〴〳〴㠳〰㈲晦㑦㜰㐹戲㈳慢戴㡡愱㔵㔶戴㑡㔵慢搴戴㡡搴㉡愶㔶戹愰㔵㔶戵㡡愵㔵㉥㙡㤵㑢㘸ㄳ愷㔲㝦扦ㄶ愵昱〳敥捦慤㘷捦捤㝤敤㘷ㄷ摦昹挲扤㍦㍦㌳戸〷㡤ㅥ㠸㈶㌵敢ㄹ㤷㐱㙡㉤㉡㍥㍣㜱㠸晦戶收ち㌰㠵㜹挴扣摢㥣㥣慣ㅤ㌹㘴摣㘹ㄴ戸慣っ攴愷〸㘵〴㙤〷捤〷㉤愷收㕥㔶戸扢㘹摡昰㘵㙢攳挶愳扡㘹户攱搴晣搷㙣㕥戹ㄴㄸ㠱扣戱扤慥㌵㐸㐷户㈵戰㤵昴搵晢づ戴㜷㍢㘷搴ㅢ㜲敡㡡ㄵ㔶扦戶慤摡㕥昴摣㤵敥戵㜳㥥㝣愸㔹摢㌱愳㈹〸戵㜵㌵㜶挷㉡挳慡㜰㕥㘳㌳慢慥㉦ㅤ㌵扤㜱㝢搱慡㕥㤲摥㤲愴㐸㤴㌵戵搴㙢㔹ㄵ㜱晤昸㠲㠳㠵㠲㕢㙢慦㑦㤶㥡昷㕤〹挰捣戲㠶昹慥㐹㉦搸㔸㌶㔶敡昲扡㔴㤳昰㥤愸搸㥦㉡㥥㜳慢つ㝦挶㜵〲捦慤愷㙢愶㙡敢〶㈴㑤敤㤴㕢㤳昹㝣㑥〹〵〸摣扥㍥㈱㜲户㜷攷〵㠵㠸〴㡡挹挸㌷愴挹㙥攲っ㔶㠷㔵搴㈵㘹㔲㝢挳ㄶ㠳㜱扥㑡挶㘴㜰㘰㘲㑤搴ㅦ㝣改㥢戶ㄸ戶㠹戹㔷戶戱愶㡤㐶慢扦㙦㕤㍡挱〹挳愹搵愵㤷愹晤〴㘷愴て〳ㄴ慥㐲㈰㜴摤㍤慡㍡㜱㐵㙣ㄴ㉥㕢戵㘰戵戸㉡慤ぢ慢〱捡愰㈱㑢㈵㙥㙤㐷搲慦㐱㤱扥㤷㘰ㄴ愰㕣捥ㄵ昷戱㔱戱㡣㤴㉢㔰㍡㘵昰㜲㑡㤰戳㕦㡡㤷〷捤㌹慢ㅥ挸㔰㈸て㥢挰㐸愸搵ㄴ晡㠶㐸愲㥥㔱つㄵ挶㍥㜳〶㔴㙡㔸㑥戰搱攲摢づ㉥〹㠹㘸㔷ㄶ散㌸㔹㐰㔱㤰㤶〷ㄹ扣〶愲㘹㤳〶搹㡤ㄳ㐴㐴㌶挸搰散ㄸ㌹㑤㘴㙣㥦㈱㈳搰㍥㐹㠴㙣㝤愸扢㡣㈰戱㜷ㄲ㈹㍢㜵攵挷㕤㘹戶㤹㉤ㅦ㑡戳㙢戱㜱晡㜵〴搷ㄳ摣㐰戰ㅦ㐰晣〵ㄲ㡥㔲づ昹㜴搲㕦㠳㘷晤㈶㠲搷〲㐰㍥改㤴㌹㤱愸愲つ戵ㅤ㍢㤲敤㠶㘰㈷㉢愳㌸ㄴ㐵戴㡣㥢㜶收㤰慤㄰ㅤ㔹㥤㍢㐳搷收㤵㡥㝤㘳㜷摡㑣㉥㠷ㄴ㤹搱㌴戹搶㉤㥡㈶㌷㠲㑤㝢搴㕢㌷愳慢㍥㐶昰㍡㠰戲晥㝡㐲㈸ㄷㅡ扣摢戳攸㘹㔲扥㉡捣愲搰ㄸ敡㔱挱㐷㠴捣㈳㐰㠶㤰敢㌸扥散摡搰㌴〷挷捤㔷扤つ㝤戰㍢㝦㐷㐸㙦搳㥢扢㝡㠷晥愲ㄷ㘹㐵摦〲昶ㄲ㝦攸慡㘳㙥㐵戵晥㐶㠲摢〰摡㜴っ㑦摦㉦搶㔳愰捣㘲㍢㠱戹扤昴扡㈸㉢㜷㜹㘳㑤㉡つ㌴㘸㉥ㅢ摥〵ㄹ挰㠳㜱㜲ㄶ戶戰敢㜹戲㡥㐳㙤㑤ㄵ昰晣㜲㝤扡搰㥦昳㕣㥢攵扢㌶戲晦慡㔰っ昹扣搶㤷㙢戳㤱㌳㙣捤㠴捦㈹㐱㌹搴挱㜷㜶ㄷㄲ㠹㑥㘹昲㘲扦散昳攵慥㈴改㐱㤲扣ㄹ摢慡摦づ〰㈹㈱㝥搷㔵愲ㅣ㘴戳户愸㘶㘹㡢㤵ㅥ扥㡣搳㐹㥢て戱㐳㡥っ㠴づ摢㘹昸て晣㈱㝢挹戲㥢挲㘲挰㕥㤴㕥ㄵ扥〵慢㉥换愱㕢㤶愲㘶㔷㔶扣㑡㘴㐵㕦㕦挷㜹㍡挳扦愶攸愴㑤㑡㘴㜲㝢㘶㘵挶㔹扣㐵㔴㜴㐳㔲愸㘴戸㠶㥡ㄲ㠸㤴挷戶扢㈲愶〷ㄱ㜳〷㌶㑥㍦㐴㌰㐹㜰ㄸ愰昰㙢㐸㥡敤㙥㍣挳㘱晤敢㜴㘹㔷㉡戹ㄲ搱愰㕣㠴捦㜵ㄵ㔶㐷昸㥡户ㄲ摣つ搰㘶晥搰〱㤹㐱㠸ち攵〹㐲㔴㘱っ昳㥣㈵㉦㤳〶昶㤸〸㉣捤㌴晣挰戵ㄹ㔹ㅡ㌲㘷摤搳㙥㌰㙢昹㙢㠸㐴㡤㥡㔱收挱㔵改㠰扡㍣搸㍥㙤㘵敥摡㥡慣改收㤲摢㠰㘸㍢㌹扢ㄳづ收搸づ搸㤲敡㙣慥〹愴摥捥挷ㄸ㐲㘰愷㤵扦㤵摥搸㙤㜹扦㜹攸ㅢ㙥敤攸戲ㄵ搴攵㠰ㄹ㌲ㅤ昳㈵ㄳ扢㠸挸㐱慤摦㕣㕥昵愴㥣ㅤ㌲㡦㝢㔶慤㙥㌹㤲挸㠰㡤挹㘰摤扣扣㠰㈸挱愲换ㄸ愰敢っ㤹换㥥攱昸㙢〶〳㡡ㅢ㝢㔳㑦㉡㉣㔲㌰愷㉤挷挷㙢ㄴㄶ㤹ㅦ㌶㤷㔶摤换㠸搸㌶㙣攷戸戱收敦〸慣㤰攸挳愴㔰㈳㌴愱㘹愲愴㤵㝡挵てて攴戹ㅣ㜹㉦㑦愰㜰㤵㉢搰㘷㥥愱扤㘹搷㐷㌱ㅡ摡改㥣搳㈰愲㐷捤挲扥㑣㈹㑣㑥搵敦㘵㥦户〱摣㝦晣散挹㔶㘴敥㈵挵慣ぢ昴昲㘷挸㜸㐵ㄶ捤㐰〸㝤㜴㝢㐲㔲㘱ㄹ㈹〷ㅣ〸㡣昳愹㥤晣捡愶㙡㐳敡摢搳捡捥㈱㤲㌴㘸捥ㅢ㉢戲㡥㜸戴㙤〴㝢挲〷㥡戱戶㔱昷愳扡ㄹ搷戶つ㤲ㄶ挹㜲愹㙡㤰㠲愷ㅡ㠱㝢捡㜲㜴ㄳ㐰搱㕦㔴㘴㕣㐱㤱㜱㐵ㄵつ㥡㘷ㄸㅡ㔴㜹㡥攵㕥㌰㍣㉢㔸戵慤㙡㠹てっ摦敤〸㥡〴㤳㔳昲挶㈹㤶ㄹ㘳㙤搶晣㔹㤸㙣晥〴搰㍤〱㌹捡慤㈳晡㐱戹㥡㈸攲㥦攸搱戱〴〱愳㍣愵晡㍢㌰㕡㐱摤㡥㠰挸㔱改㙡㝣〷攳敡愳㈸〹㠵㄰戱㥥㐱㈲昰ち㈶㠴㍣㕤摣㐵昳慣㘳〵挰ㅥ㌱㌶㘷〵戳㍥㔰づ㠰慣㍡摥摥愸戰㥡攸㌴摥搴ち㌷㜷㔶愵搴挴㠱捥晡愴摥㜸挳㈶搵愱㐶㐹㈸㤲慤ㅡ㈹捤戲挹ㅣ㜷㤲慡ㄱ㑡㜱挷摡㐶㘴戹㑤㕢晢㑥㈹昲ㄲㄴ㤳愲㤹㥣晥㑥㐵㈸〸昴㐶㍡㡡㍥晢㙣昲㐸㐴㙣㘸〳㤴愹愷挲戲愱㈸㈴㜸ㄲ搷㑥㙡戲ㅣ㍤㠱扦昷㐴搹㠵㐶㤰慡㌱慥㡣㐶㌵㔳昵晡㠲〳㉢愱㙡㜸戵ㅤ挲搲㔸㕢愸㘱ㄴ㜷昶慡晤挳敤㑤㌰㘲挴㠶っ㡢㘴昸㠱挱㠶㘰慥㐴㐴㤵搶搹㄰户扡㔹㕣攲搳㈹㘹㌸ち〳㑢㐱㙤㔶慥㉢㌳慣㘵挹㡦慡づ捤搳愲㤲愳扡㌹戵攲㐳愵〷㤴攳㔱㑥㌱戸㙥㥥愱㕢ち㤷ㄸ㈰㜶愳摣㘲㌵㐰㘸户㌹〰㑦〶㍢〷㍢搸㤱㌰㜴㐲敢㡣ㄲ戴㤸㐱戸改㐵㤰㜷㝡挴㈸〴愹愹搲㍦㡥㠹㉦㍤挵昴慤㘳戹㌸ㄳ㌱ㄱ挳㕤ㄹ搶〳㤰㥢㡣㑣㤲㡢㐶攳㠰㜹㈸搹㤴搰ㅡ㡣换㘸㘲っ搱攴昳〲摣攲㘱㉣㙢㤸㙣㔳挷㍤户挰㠲㌶慤㙦散㌱㑦㍡搵㝡愳㈶㤵㉡㡥㘵戵搲挸㍢〲㕦敡ち㘰挸㑤ㄹ晢ㄲ㙤捡㐹ㅣ愵戸㘴㈲愹㜷扢㕢㍦㠶敥㑡挸㘱㡣㔰昵㌱〰㤹攱㤶㔳〱戱㡥㝢ち戴て昷戶㉥㌰愸换㜳㄰㘹ㅤ㐵㤴㘵昳戸㡦搷㡣㈲㉢㙥㑢㌴㥢㜷攷㕤摡散㠹愲ㄳ㔶㔸戴㈳㜰㠴㜵㠶〲慦㔸㠴㌱搲㈳㜷㜰㤰摣搵㈸扡㝢昵㔱昵㤸扢ち㔴㈸っ〸挶㜸㜹ち捡㘱㔷挱㐸㌴戸戵㤶搵㉤ㄸ晤愵攵慤㑦〱〸㠶㠱㘹搰愲㘵㘸攰捣㈰扦戵㠱㜳㌳㕡㘵㐴㐸㤳挱㔴挶㈸㐷攱戰〷搲挰㑤㍣㐸㉦扢㔰㐲挱㍥㜵㌱㉣扥㥢㌸㙥攳〸攴㝡搷戵ㄵ㉥ㅡ〱慥扦㌸晢摢㡡愷㙡㌵㥡扢昰捦敤〸慣攲敡㐶㘸㡥敥㙢扢㤴愵搶㐴晢敥㤶戶㡡攸戲攰攱搹㠹ㄳ㐶㔰㕤㕤ち㌶挲㡢㕢扤㤲㐴攱㈷昰㐷㙣晡㜶摡捣㜹㠷ㄷ㔱搷戹昷攵㑢㡥㝢搹㔱昳㉡昸扣昵〷ち挱ㄵ捡㝥㑥戲㥣㝢〱晦㔴搲㜲㠵ㅦ㘳挴敤㑣㥢〳戴ㅣ㈴ㅣ㐷愵㔰ㅡ㡣㈱㥦㐱㈷戰摤㥢户〶㐸㈷晢摡攸㐴〹㠲㕤㐲㜱㉥扣㙣㠴㈲㝥〴戴㤲㔸挲㈳㌹昶晣㥢㘰㝤昱㐳㤴㄰攱㜸㡥挴㐸攱㜵挸㘵愰㑥〹昲攸㡡〷㉦㠴晣晦㘰㈹收收㑤搹改扦挰捣攲〷敤㈸㍡㐰ㄴ㝤扦〳㐵㠲搷㐰ㄴ晦摥㡦㑣㥣ちっ捦扥愸㐰㌸搷戴㝢〰㝤挵㉦晣晥てて愰昳ㄱ㜱㈸ㅢつ愱戶㕢昱摣㌴ㄱ晡㍡㑣〴〶敦㤵㠹㜰ちㄹ挱㈸㝥㘸㈲㐴㍥㤰〵ㄴ㙣㙤㈲㌰戶㤷㘱〸㈶㐲慤〹户〶㑦㘰搷搹昴㡦㥤挰挵㕢改㈳㥥て愵攵捦挰㈳㜵㝤㘷昱愲攱ㄹ昶㝥㔵㝥摣㤳㔰㘶摥㌲㙥㜲慢㉥散㜱攳愶㌵慡搳㈶扥㡡搸换扥敢㑦搹摥晤㜵㘰㉡㑣愱晢㕥㤴㐴昱㈵㜸㑡〴捦つ戹て敥晢昶昱㍦㍥晣昸㌱摥㔶㡢㘸戵㜰㍢昲扤㠴散㘹㑦㈰愸㥢戸㈸㜲㉤㍦捣㌹㠵㑦㤴慣戵扡㥣㌶㍣㘵〵昹扡ㅤ㘷㐳挲㑢㄰㘶㐸㝣㍢挱挴挴扤㠷搰挴㥣㘸㜳㜷慡て㥢㤴㡢㜰㈲㌱㜱攵搳㡢挳㠶愲慢㈲敢搱摡㉣㝣ㄷ慡攸㐵㑥㈴㙤㈵昲搴挹㈴挴㜷摡㜵摤ㄱ敡扡昰㈰挳戰㝦㉣愵㄰㝦㈰㠵㈴て㌲扣㄰愰愴搴ㄹ㘴ち㜷〰㘴㐴搶摡㐳扣昴〷散ち〱搹扣昴搷攳㐷㉣搸㐵㘰㌱昶挵昷㝡愲愵㉤ㅡ慢㈶㠶㙡㤵㑤戳㠴㡣㍡扣戰㘰㌲㉥㑤㔹㍡㠷㔱扡㙤㜷ㄴ㕦㌲㘴㠷㠱户㤰戱ぢ㌶㝤㙤㘵晢㍥愷㠱㥢ㅦ搰㌳㐵愵㌰㥣扤㉣挶㠱㔴挵攸挲愶攵戰㠸㜰㌸捣㌶㍢つ㐴㔵搰㔹捥㝥㥣㑡ㄱ晣攳㤷㐲慣ㅦ㙦つ㝤㙤㝢つ㜵㥣搳㡦〵昲〷晢敢㐰〶㘳攳慤攴ㄸ㐸搸㙤戵㉡㠵搷挳捦愲ぢㄷ㥤ㄳ㝡㉢慢㥥挵ㄱ晣㠹㌹慢㑦敢搰晦㡣㕥㉢捥㍡挷摥っ㘳愷昴晦㝢㔰戰愵晥ㄷ㡣扤㈹㐴扥㌷捡昰愱挰昸挹㤶㈱ㅢ敥〸㍣摢〸摥愸㠳戱慥戲っ㜹㠷戹㈵㝣扣ㅡ㔶㉢〹づ扦㔷扥晤㙡㐴戳㉦㙤摢㠱慥〲㤰戱愱挲㌷㈱㠲扡昶㑦换慤昸㜴㕢㝣ㅦ㍡敥㍢㘵㔵㍤搷㜷捤㘰㙣〹㐱摦㌱㝥㝢㘶挲收㤹ㄲ摦㘸ㄷ㙡户㘰㈷〶㍦㠰㍥愷ㄷ㈰戰㑦换攰攵㡡㐵㌲戲戰扤㐸〶扦㐳ㅡ㐹㠴㤷愸ㅤ晣㙢捣〷ㅡ㐶ㅤ㥦慥㉥挰搷ㄹ戰㘸㐷㈸扢搰攳摣㝥㐳㠳㕢㠷㍢㕡敦㠶㍦㐸搶㈷㄰ㅣ㔳㑢㜸摦〷戸慦敤㝢㤰㙥ㅢ慤捤㘷换摥㝣㙥攵挲㌳挰改昶摥㤲㈶ㄹ扥㤳㕦㈴㤷昵ち㈱㉥敤ㅦ挳摦敤㍢㘸㌹摡㈸攸㍣晡愰㥢㡥戰昱㍡摣㘷摢㠸㝥㥦㐷㔷㌱㐵㠰㥦㙥㐴ㄹ㍥〸㝡昹挸㡡攲慢㔸ㄶㄹ〰昹㕣戱ち搰㥤慡㥦摥㡣慡㐷㘲㠱㉣㜸挶㈰㌹㤶挵㤷搱㤰摢ㄵ㉥ㅢ㉣挱㘵ぢ㜵㤶㐰㕥㡦㝢㈰㥦ㄳ㍣㑢愸㠹㝣ㄱㅤ㥡ㄳ戱㔰摡㝤㈲㕦搸㙣㈲㠲㔶㠰㕡㘸㜲晣㤱㔸㡢攸㜵㔴敢㌶㠱㐳攰〲っ㔳㉣㔲搶ㄴ挳搰挲て㠹ㄹ愴摦㐴㝦㥦㍦昶敢攷㤸晥㝥㑣㈸㐱㠸慡昴攴㈹〸搵攴㥦㐸㑥摥㐳㘹昷挹㝦㝡戳挹㡦㔰㐶㜲㈶㝡〰㌰搴㈷㉡昸愳ㄶ搳㐰㠶晢挸㥦㌸㑦㠰㕦㙡ㄶ㈳〶㑡㔴摦换挸愰㉦㌷㕣戵扡㠲㑣摣户挰昵㘷㝣摣愳散㈳㕥㠴愴㉦愷ㄸ㍡㘳㡢愱㔶㉣搹㤱ㄷ㜶㐷挸〶㉣㠹㕦换㜶ㄵ改挵ㅥ㈳晣攲㘳㌱㘲㑥㥣㠸扦㥣搲愲㤸ㄳ〸㈳戴㐸㐹㍦摣㐸昱搱戸昱昷㥥㙤戹㑣㔱㠱〴敡〹ㅢ㤳捥㔴攳㡦挴㡤て攳慢㉣搵㈶挷ㅢ〴㑣捦挷㡤㐹㡦慡昱攳㜱攳扦ㅤ摥摦㙣ㅣ搳㘱㌸㜲㠱㐴㤲㘱敢㉡敢㍦昱㠵昶㌰㥡ㄷ㑣敡捦〱㌳㉣愶攴㔴愱攳扡搲愰㠳戸っ攲攱ㅢ改㜹摣㙤挲ㄵ㄰〸搹昰㝦㤵㜰ㄲ㜷㥥㘶㡤挰挰㈷搰敢〸㌶㝢扡㝡㘲攷愲戹攰愱愰摦㍣改攳㑣㔵摢㔱㈴〲㜳㈰ㅦ敥敦ㄶ㑥昹っ搳戱戵ㅦ㜱㤰㑣攳ㅤ㤲摥㤴㠷ち慣攴挵㠷㘲捣收ㅥ㙢搱㡣晥㈸㤰〳改〸挸㡣晥ㄸ㘰ㄸ㠸攱㙤攵摣〸昹㕦㌱昷㠷㔸昱㘱㠲挷〱捡㠲捣㑥㍡㈸㝥〴㘰㌸晥ㅦ㔵㡣慤㉢㝦㠹㈶ㅥ㡥㕦㤶㈴㈳晤㘳散昰㜱㠰㍥戸㙦㐵㐴㠴㘵晤ㄳ㈸㐹扥㤴㠲㐳扤昴㤳慣昸ㄴ挱愷〱捡〵㑥㜶摢扢挶㌵昵愸戹㍥㠳慥攲㌱〲晣昴㈷愲っㅦち摣㠷户㜷户㤵㜹ㄴ㡥㍦散㐷愸㌳昵〵晦㝤昸㈲㝦㠳㡢敥挳晦㤰愴愰っ晢扣昶戶摥挶㈲ㄳ搰㈶㔷扦㌵㙣昶㑢ㄸ㠷敢㙡㐵㔰㌸㈲㤵㑡㐹㉢ち攲㥢ぢㄶ㉥摥挰户ㅣ㔵ㄵ㐲㤰〶㔴㠵ㄳ㔵ㅣ㐳㠱晥㔹㌶㈵㡥㠹㈷晤㜳㝣㈲㙡搵㈶㝥㍥捡昰㐱㄰慦慡晢挵愸㝢晣㐲攲㕡㔵㔸㙤㉦㈴晥㔵挵㙡昲㠵㑦㜱㌰㠵㉣㘴搲㕡㠹㐸㔳㌴昴㘵㘴㠶晡㠶㌹户〷昱搳慥㠸敡昹摡昹昳晦ㅡ捥㡦摤㤸㝦捦扢〶㥦㝡晥㔷㝦㝡昲户敦㍦晡搷㝦㍦晤昴㙦晦晣攴㜳晦晥挹捡搱㕦㍣昳捣捦敥晦摡㜳㝦摡㙢㝥㕤㝢昶㕦昳㕦㝦㘴昲搲㈳て㤹㘷㙦㍦晥挸㝢㉦㍥㌰戹㜸捤㜸㕦㕦㝦晦㙤愳扦扣攱㑤㈳㡦㍤昴〳昱搳摦㕦敦〸戵㕣扣㈰㍤つ㉥㕢㑤攳㉢挸㘰ㅡ㥣昱㉢㍡つ㉥㔷㙤搴㑡戴㔱搳㈸㈸挱愷挱〹愸ち㈳㕤㌱昰ㅦ㙤愸戲摤</t>
  </si>
  <si>
    <t xml:space="preserve">Forecast: Total Profit </t>
  </si>
  <si>
    <t>Statistic</t>
  </si>
  <si>
    <t>Forecast values</t>
  </si>
  <si>
    <t>Trials</t>
  </si>
  <si>
    <t>Base Case</t>
  </si>
  <si>
    <t>Mean</t>
  </si>
  <si>
    <t>Median</t>
  </si>
  <si>
    <t>Mode</t>
  </si>
  <si>
    <t>'---</t>
  </si>
  <si>
    <t>Standard Deviation</t>
  </si>
  <si>
    <t>Variance</t>
  </si>
  <si>
    <t>Skewness</t>
  </si>
  <si>
    <t>Kurtosis</t>
  </si>
  <si>
    <t>Coeff. of Variation</t>
  </si>
  <si>
    <t>Minimum</t>
  </si>
  <si>
    <t>Maximum</t>
  </si>
  <si>
    <t>Mean Std. Error</t>
  </si>
  <si>
    <t>lower</t>
  </si>
  <si>
    <t>upper</t>
  </si>
  <si>
    <t>preliminary trials</t>
  </si>
  <si>
    <t># of successes</t>
  </si>
  <si>
    <t>proportion of successes</t>
  </si>
  <si>
    <t>95 % CI for prop of success</t>
  </si>
  <si>
    <t>㜸〱敤㕣㜹㜴㘴㔵㤹慦㕢㐹扤搴慤㈴㥤敡つ㥡㍤㐰㌷㑢愷つ㔵㐹㈵㔵〵挶捥㐶㌷㠱摥攸㠴㙤ㄸ㑦㜸㔵昵㕥愷攸㕡㐲㔵愵㍢㠱收㠰ㅣ㡦挲㤹㔱㌶㤷㠳㈲㈰㠷攳ㄹ㌹づ㈳〸愲㡥挷〶㐴〵〷ㄱ㤵㜱ㄹ㐱搶ㄱ㐷挴〱㘷ㄱㄵ攸昹晤敥㝢慦敡搵㤲㠴㙥摢㌳晤㠷て昲搵扤摦晤敥昶摤敦摥晢扢摦扢慦㍤挲攳昱散挳挳㕦㍥捤っㅣ㍤㍥㔷㉣ㄹ搹敥㤱㝣㈶㘳㈴㑢改㝣慥搸㍤㔴㈸攸㜳㥢搲挵㔲ㄳ〴戴挹㌴搲㡢扥挹㘲晡㜲挳㍦戹换㈸ㄴ㈱攴昳㜸晣㝥改㘵扡晤ㄷ㜴㈲㤲戹㘴㌳〹愴㍣㤲〲戲㠵挴て搲㈶㐱㈶㐶㠶户㈶㉥㐵㜵攳愵㝣挱㔸搷㜹扥㔵攸㐰㌸摣ㅤ敥敥㡤㠶㘲摤愱㜵㥤㈳㌳㤹搲㑣挱ㄸ挸ㄹ㌳愵㠲㥥㔹搷戹㙤㈶㤱㐹㈷捦㌱收㈶昲㍢㡤摣㠰㤱〸昵㈶昴㐸㉣ㅣ改敢㌳攳昱㔸㕢〰㈵㙦ㄹㄹ摥㔶㌰捣攲挱㉡戳㤵㘵㙥ㅤㄹ敥摥㘲㤴づ㔶㤹㙤㈸ㄳ㐵㡥收戳㝡㍡㜷㤰ち昵㔱改㝤愳㐶㌲捤搱㌱㡣㐲㍡户愳ㅢ捤慥㔲㌴㘲搱敥愱㘲㜱㈶㍢捤㠱ㅥ㌱㌲㤹敤㠶挹㔱㤱搹搱㘲㘹㥢㕥挸ㄶ摢戲搴㥦㔱㌰㜲㐹愳戸㈴㝢收㙣搲挸搸㠲㐵㝦昶㝣扤戰㐵捦ㅡ捤っ㜴㘴慤㌱ㅣ㑢ㄹ戹㔲扡㌴搷㥥㍤慦㘸㙣搷㜳㍢っ㡡昸戲ㅢ㘷搲㈹搱摣㡣晦㍤㑤㈷㌷㙡㤹ㅡ㈸戴㈷㍢㌲愵ㄷ㑡㉡挶㈱っ㌷㤲㜵㤹㡢敡㐵㔵扢㘸㔲㥤㌵戹㌸㘶攳改散㌹㐶㈱㘷㘴㔸〹㐷戲慢㐶㐸㈹挸ㅡ㠷戲愶㥣敥㜰㤴㐴慢㍤㍢搸ㄷ搶愲戵㠳㥣扣㈵㕦挸挲㈰㌷攵㐷㘶㑡〳愱敥㔰摦扡捤㠶㥥㘳㈸戶㙥扣㤴ㅡ㌵㜶㌱摣㈳㤷㐰㔸㜶㌰㕢㄰㈴戸㔹㉦散㌴㑡㥤㐵昴搶攸㍣㘵捤愹㜲㈹搳㤷㠱㠸收搷㌰㉦摤㤵戱戵摥㐹摤㍢㤹昰㑥㈶扤㤳㈹敦愴攱㥤㌴扤㤳㍢扣㤳㔳摥挹戴㜷昲㔲敦攴㑥挸㌸㡦扦愵挵㙢㍦ㄷ㍦㝥散〳慢㙦摣㌵㝣搷㐵捦挸敥㍦㕤㌸㈱㌸ㄵ搵㑣㕥㠱㠰㌶㌲㔳㉣攵戳㜲㈵挲昲㌰㌲づ〷㔹戵㕤㉦ㄹ㥤㜹戳㜳㘳㈱扦扢㌴搵㤹捥㜵㕡慤㤵慢㈸㜷〴㠸㄰扦㐴ㅢ搹捥攸搶愷㕥㍡攲攷㍢㠷敥㍣戹搰㜶攱〳て㍣㉣㌸捤㔵〵㐷㈱㤰ㅣ㌶㑡晡扡捤改摣㐰㙦㕦慣慦户慦㍢ㄶぢ挷㘳戱晥㘸㙦㌸戶㙥戳㍥㍢搰摦搷ㄳ敦㠹㠴扡晢㘲愱㜸㈴搶摦摦ㄷ㕤㌷㤴㤹㥥搲〷挲㜱挸挶㘳㤱㜰㈸ㄴ㡦㐷晢㝢攲戱㜵㉣㙢㈰摣摢摤ㄷち㠵㈲攱㜸㈴ㅥ挲敡搰搷㉢㡦㘶慢㡥〱搱㡥〵㘹㥦㌰㡡㈵ㄸ㝣攷㐸扥㔸㉡捡攳㤸搸〹㈲挴㜳㜶㤳㤷㍤㝢挲晡愹㡦摣㝢搶昵㌳㈷㍥㌷㝣摦改㌹挱㐵㐹㌵昹〴〴愲ㄳ㠵㌴散㜶㈶愳ㄷ㔴挳挳㍤愸づ捦扡㑤改㥤㐶㈶㡤挲〷挲晤㌶㡢㍤〸挷慣㠸㍣ㄱ㤹攵㙡㄰㙤つ㐸㠷愵戲㑡㐳㑥㘲昲挹㈰㐲晣搴㙥挸㉤㜷㝦㝤散慤扦晢挲㌹摦㜸昳摦慥㝦㜸敤慤ㅦ昴㜱㘱散㙤㘴㤶戵ㄶ扦〱㉢㘵㔲㉦㤶散挹挸㝣〷㜷慥㉥㍥㔵㌷ㄴ㤲㝦昹愹㡡㑡づ捡㔴㤵愷㔲晢㙢㐱戴㉥敡㙡㈲㕦搲㌳㥤摢ち㜹㌳㕤㤲敢㤸昶ㅥ㄰㈱㝥㘸㡦捣㑦㉥扦昳㥡㉦扤昷㤹捤㌷摦㜴昴愷昶㙣〹扥㈵戸㉥㉡ㄳ㌹つ㠱㘳㐷㠷搳戹㝣㌶㡤㘹㑦㘳挹ㄴ〷㘰愵敢㔰㕡〲㔳扤愷㑦㠶㔸㘰ㄸ㐴敢〱㔹㜹㈲攷㔲㜱㈶㠹㌵戴㘸捥㘴㍡㑢戰愱愲散愵㔰〴㐴㠸㝦戱㙢㝤晣戹戵㍢㝦昸攴㌷户摥㜰㔹昶慥敢㠲㡦散㙤敢㐷昲戹昶慡㌳㕡搰㜷挳㥡㉡㕢㐴㑦㌷搶㤵㜷戳㌷㘲㙢㌴晢捣愸ㄹづ愷晡㐲㝡慦敥攳㔲昴㙥ㄷ㘱㉥㔶㙤收〵改㕣㉡扦㕢慤捡㐷て敢㐵愳㌲昲㕤㜶摡㜰㝥㈶㤷㉡ㅥ搵㌸㜱扣㠴ㄵ攵挸摡戴㑡㈱㜵搹挶戱㘷ㄹ㐵㔵摦戱戵搹捥搷㌳㌳挶搰㙣摡㑡㍥愶㈶ㄹ㍢㔶㍥㌱㝦敡㠶㠲㜱㔹㌹戵慥㐵㐳挰㍣扢㔴搹㜵扤戴㤲慣㜶㜵㡥㑣攵㡢㐶㑥㌵慦㉢扢㉤㥤摣㘹ㄴ挶つ㈲㈶㈳愵扡扡㤲㐹昶戶搹戵㌵㠷㡥㘲㈳㑣㥤攰收㥡㘷捥㤶㡣㕣捡㐸愱扤搳㐶愱㌴㌷愱㈷㌲挶㘱㔵㈲㔶㥤㐸㌸愲㡡扤㈱㥦㥣㈹㡥攴㜳愵㐲㍥㔳㥤㌲㤴摡愵㘳慢㑥㙤捥愷っ散戴捤㝣㍣挲搳搴㈴㠴㘷㙤愳㜵㠵攵ㄶ扢搵㐰戸㠶㤸ㅢ敦慡㙡戳敢摥㡥摥愱ㄷㄹ㠳㌶改㕤扤㐸㘱慡㕣ㄶ㜳敡晣㠲慥㍥ㄱ㕥㔲晡㤴昹愵㔵ㅢ换㈳昷㤷ㄵ昶㝡㤷摢扤㍦㜳ㄷ攰捣㔹㝡㉥㤵㌱ちぢ㠲㘳挱ㄶ挹㈸㠸敦㌱捣收㜹戵挷敤㔷捣㡡㌹摦敥㜴慡㌴愵㑤ㄹ改ㅤ㔳㈵昰〰愰晤㝥慡戶敥㤱㜱戰攴改㈴㘷㠰〴〲ㅥ敤扤ㄴ搲〲㜲挰㡡晢㠸㉡昶ㅦ㈸ㄱ愲㑢〵捣㠰愲㡢扥㉣昶㤴㘲㔳㔳愳㕥㥥愵ㄷ愷㑡㌴捦〵ㄳ〹㠹攴晢㐸搶㠳昸㠸㘷ㄶ挵㘱㙣㜹㌳攱㘶㝢㜶搴㌰㜵㠰㝣㌵扢㠵敥换㕡戸㜱搴㈸㈶㈵〱收ㄸ收捡慣㠶㄰㈶㝦㕢㤶搶㙦捣㤶㐶昵㤲摥㤲〵㔴挵㈸㐹〸㜵愹㕣㔶㠸㌹摢ㄵ捦挹ㅤ戰㘳㈸㈱愸㠲慥㔲㕡ㄵ挳㉡〹ㄳ〷昳挵搳㘴搳㠵㍢㠱戶㜳㠷搲㙡つ扤ㅡ㜲〲〹愷㌶ㅡ戹㠹戹㘹愳㐸㜱扦戶愰㉡㙢愷ㄷぢ摢㥡㑣㥣㔷㑡㘷㡡摤㘸㈹㠰搹捣昴挱㉣㠷㘵挹㐱㄰攷昱敤㠵ㄵ扦晢㍥昱昰搸戲㡢㘳㌳㌹改昱戳㌴㜲㈴㌷て㐹㙢㐵㘱晢昰愳ㅥ㌹㡡㥦挰㐲㘹㍥挲攰晤㠱攷挴㥣㙤㔹㘸㘸愲㘰愸〳㠷㕦㐵愰敤昶散〵昹挲捥㐴㍥扦㤳昶戴㐴挵㡡㔳㠶㔱㈲㠸㙦戵て㉤敡㜰㈲㐴㔳㔳ㄵ攸㜶愱㝤挲㝦敤㉣㤰昶愱㑣愶搳㈹戱愸㡤㠱搵㠴攳㠴㜶㌶〲挱㥣戱扢㜳扡㤰㑦捤㈴㑢摤戳㤹攲慣㜸〰扤㈶㐶扥晤㥤捣㜵昷㐴摥戳昱晥改㤹散扤㝤ㄷ㑢㜱扦㥤㔰㠷捥〹挴搵㐱㘱㌳〲攲㍥㠸㜱㌵㐱戸晡㤱㕢ㄱ㤷摢㐸捥〵挱㥡愰戴㡣㈵㘱摣㡡ち㠲㜹㑥㉥㌹㐱㜲ㅥ㠸㈰㜸㔷㠷㡣昳ㄱ㜰ㅥ昱㜹㤴扦ㄷ㝦㙡扣㠸晥敢挷敢㙦挰つ挸〵搲〴㡦〴ㅣ㌳㐹ㅤ㐹㙡㐵㔲㈳攲㜶ㄴ摣㔰〱户搹〹㜵愷〷㘲㜹愵㠰㈴昳摦ち戱挶ち㌰㔸㠷㐹戲〳挴愵㠰戴ㄵㄵ㍣て㈸〵㕣㑡愱㥤㈰㠲㐷〱愵㠰っ〲捥㈳㙥㐶ㅤ㝢昱愷ㄴ挰〳㐴扤〲愶挱つ挸〵搲㐴㈷㈴ㅡ㈹攰㍡ㄴ摣㔰〱搷摡〹㜵㘷ㄱ㥥㈲㤴〲收㄰㄰ㅦ㠲㔸㘳〵㕣㠱㘴戹㠷攴㑡㄰㤷〲慥戲愲㠲㈷ㄱ愵㠰慢ㄱ㤰ㅦ〰ㄱ㍣㠲㈸〵㕣㠳㠰昳㠸㉢㔱挷㕥晣㈹〵昰攸㔲慦㠰て㠱ㅢ㤰ぢ愴〹ㅥ㙣ㅡ㈹愰㠸㠲ㅢ㉡愰㘰㈷搴㥤㠱㑥㐵㐹ぢ㠰搳慡㘳〷捦戰㔵攰戴捤摣㤰捥㤴㡣㠲挲ㅦㅤ㈶㝥㉣ㅦ㠸㡡户ㄳ㜳ㄵ昴愴攵㕤㔸㘱㡥〰㜶挱改㔲㥡慢〰搱㍡搸㘷愱愲扦㠲摢㐳づ摣㉡㘸㕢〵㜰ㄷ〰㡦㌰㥡ㅡ㜸扢戰戰换㠸㠸敢ㅡ㙥㐵捡愴扡㔱㜲戵㤱㔱扥㜶摦㔴㥥愵戲扣摢〸㈹ㅤ㥡ㅦ昴搲搸敢㡤㤴㤹收〵㤸㝦㠵攷㡤㝣搷ㄶ㍣扦ㅥ㡡㤳㌷㤰摣㐸㜲ㄳ挹捤㈰㈲㠳挵㠸换㉣㜱挴捦昱昷㈸戰昱㑢㙡㍤晣㌸㘵㍥㐱昲㐹㄰搷㌲㝢ぢ愲摡愷㐰㍡ㅣ㕦㑣愷㘵㘲〱㡦㔸㑢㌶晥攴愷㐹㙥〵㘹晢っ挸㤶戳㡣っ㡥㝡〷换ㅤ敤愳摦㘲㘱㜰ち晢攱愲㝣㔸㜶㝣㉥㤷㥣㉡攴㜳昰摡ㄳ㌳て㈹㕦㠴搰戵慣㜲㕢㙡搹戳搲昰㕥戶㘵户ㅢ搳㠶㕥ㅡ挱㔱ㅥ㠰㝣ㄳ晣㑢ち㙥㡦愵㘶晦㍦攱戸㠷㘷㈶㜸㐹㉡㠸㕣搴捥㕥ぢㄸ摢敡敤ㅥ捤攳摤㠰愱摥㕢㔰敤㥡㠶愳搵㈱㠸户㍤昲㌶戴敥昶㌷敥㍥㘳捤㘷晥㘹㥦晤㝢ㄵ慣㔰㍤戲ぢ㠹昵㍢昱㘷挱つ㉣㤴㈶攸挸㉡敦挴摡攷㄰㙢㠲ㄹ㔸㜸散㐲ㄴ摤㜰㌷扥挰㑥愸昳㝢㠵㤰㕦挱㤱扢ㄱ㄰攷㐱慣㌱ㅣ昹〲㤲攵㍦㤲摣〳攲㥡㈷㕦戴愲㈲㡣㕦㌵㈷敥愵搰㝤㈰㠲ㅥ㌰〵㐷扥㠴㠰昳㠸㑤愸㘳㉦晥搴昴敢〱扢㕥〹て㠲ㅢ㤰ぢ愴〹晡搵捡㑡㜰〱搲㘱ㄴ摣㔰〱㐳㜶㐲慤ぢ捥ㄷ㐵㐹晢攱㍡攱搱㐷㥡攷愷㡤摤㍣敢㉤㌱昱ㄶ挴昲戱昳昸搱㙥㡥收户攴㑢愳改攲㜴㐶㥦㕢㙥摡㠱ぢ愶㡣ㅣ摣㐶〵㜸㡦㙡㜸昹改㘹㈳㈵捤昱晣㑣㈱㘹㡣㡤ㅥち㙥㈵昴て㐳愷㍣㑡㕥㠱攷挰㍣㈵㤸捥〲㔶㠲挷攳愳㝦愳昶挰敢摡㌱㉢攰㉣〸挱㡥㡡㐶㈷搲愵㡣搱㙡慡㜴ㄵ昶㥢搰㈲㝣㜱愹ㄶ㜳㘲ち〷挱搱㜶㜳㘳㈱㥤捡愴㜳〶〷〳㠰㡦慦㤶㌶ㄹ㍢攰㜷摢㤶㉦愶昹摡慢摤㥣㈸攸戹攲㌴㕤〸挹戹㘵㔵㌱戵昸昹㑣昸㝡㡢愸㐶扤㈹㘱戸挳ㅣ㥦捡敦挶㉢搲㤹㙣㙥愳㍥㕤㍣㈴㐶㠵戳挵㝡搴搰〸慦昰㝡㠵摦敢㍦搰昱搱ㅥ㐲㘹换慤㜷㕢㥤戰搳㔲㈱㥤㤸愱挲㔴㈵㥣㝡捤㈴㙡っ㍤㍥㝡愷ㄶ〰㍤㠴㍥戶㌷㤴㥥㍥戶戵敡㙤㐵㐳愷㔳昹扤㌳攱㡥㝣㤸㜹ㅥ〱㌹㝢攳㜹㘳ㄵㅦ昸㥦昵㡥搸㐷㝦㕡敤㔶㔲㙢㜹㘵㤷愳㍡㥡㕢㈶㐴ㅥ㉤ち㌳ㄳ㤶挰㔸慤㔹〶㑣㈵㐳ぢ㕤㔲〹㙥㠰搷慡捤摣愴㈷㡣っ㐰㐳㔶㉦㉤戱㈲〴㠰㜸㠷㔸戴搳㐶昲搹慣㑥㤳愳戹㡥㈷昵㡣攱㌷㠷㘶㑡㜹扣㐶㤳㈶㠸戲㑢㥢愵捦㠲愵捦㉡㔶㥢戹㥤㑥㜸ㄵ㘶㔹昹ㅤ㝡㈱㕤㥡捡愶㤳㝥㐶攸㈸㍦㈴㙣ㄵ敢㠷摡搲愱㝤㍥捥㕡㔲ぢ㘵慣㑤ㅤ挳摤つ㘰㐵搵㜱昸㘱搱㕥愱攱㍦㜱㠰㍥㕡慣㍣㙡㐳㤱㡦愲㌴ㅦ㜰㥥㕡㡡昰攳昱扣慥昶ㅣ〶慥㠲㠹慡挵㐹っ㈰㑡㝢㤵摦戲〳㡣㌴搳换戹愰〳㡦㉦攴〲㥢昲㝡㙡〳㡥㥢昹㐲㡢㝤愷挱㡦愱攵㔲㔳〸搲愵㍡〲㉦㍤扣晦扢搲㈹愳攰㈷㘳ㅣ昰慣㤹捥㔸捤ㅡ㐳敡挶攳昳戵晡ㅢ搵㌵收㤴戵摡㜶㔴戹㉦㙤㡣搵㤵晦㥢㜳㘳敢愹昵㐰㠰㙤㤳摦㈶昹づ㠸㔸て挲晥搴〸㍣㐶㠱挷㐱㝣㠳㈰戵㘳㔳敤摤㠴て㔴㐲愸㤹㝢㕣㌳晤慥㝥昸㈸㤵挳搶愷㍡搲敡㜲戴㙡㤶㡦搵敦㕣㌱搰挶昹〶㍣ㄵ戰搶㔷㠲㔳㈲㍤慦户ㄹ㐳慤搵晡〱敡慡㐵㘱搹㜱㐳㜹㘰〵户㕥敤扢㈰慢㌸㔹㔰晥㘴摤㍢昶㕡㔷㘴㈰㈰㥦㐰〶㑦㐰㡣㠲㍡㕡攰㠲㘳慢改㝢〸捡㈷㐱〴ㅤ㜲挴〲昶捥㈵扦㡦㈰㜶㉦戱ㄵ扦摣挱㍣摡㔳㈰换慤㙥㉣扡㘲㡡㙤㄰㔶㍥晤ㅦ㈰㈰捥〵攱㘲㔴㌶捥ㅦ㈱扣戸㜱㡥㌳〷晥攴搳㈰㌴㘵㘵捥昴昸㌹㕤㐱㄰慤攴㡢㑢昹慦㈴㍦〶ㄱ昴〶㌶㄰昸〹〵㝥ち攲愳㠳㜰搱ㄱ愷㤶づ搲㠸户㡤ㄵ挷㡤换㘶㜸㜳㐴捦㌸挳摦〴㈷昹㝥㡤㝦愳㐹㔲摥㐴㉣敢昸ㄹ㍢收㔸挷扣户ㅣㅡ㔸〹て㠵ㅥ昹っ愹愰㍢搴㔱㥦㠶戰㙤㉡捦㈲㈸㝦㐱〱扡㉥㕤愶㐲㤰㈳っ昰㉣㌳㜹づ愱愵扣捡戰戸㤱㤸㄰㔵㐶昲㍣〲㘲〷㐸㤵㤱扣〸挶攲㐶㐲㠷愸㌲㤲㤷散〰㈳攲㔲㄰愷ㄳ〸㍡㐶昲㌲㠲昲摦㐱〴㍤愶つ〴㝥㐹㠱㔷㈸㐰㈷敡㈰晥戴㕦㠱慣㜴㤴㕡㝤昹愲㠱㈶㝦つ㘹捣户㘹㔰愷㜸慥ㅤ戶ㄲ㕦㐵㔰晥〶㐴捣㠱搴㉡昱ち昰㉣㈵扥㠶搰攱㤵㡢ㅡ㡢慢㜲て㌲㈸㔵晥ㄶ〱㜱㈵㐸㤵㉡㕦〷㘳㜱㔵搲戵慡㔴昹㠶ㅤ㔰慡扣ㅡㄱ愷㉢慥ㄵ昶㜷㘰换晦愲攰〷ㅡぢ晣㌷〵晥㠷〲搷㠰っ攲㑦晢㕦㤰挳ㅤ㔵搶㕥㈰㘹愰捣㌷㈱て㘵㝥〸搴㘹㠱㑢㤹㝦〰㕢晥ㄱ挴㜷㍤挸〲㐰〷攷㐳㤷㝢㙣〹㠴㌵昳扣㕣扡〴っ挲挶㙣㐸㤷戰㥡戶㤹㈰〸㉡㍦搶㤱ち㥢戸㌲㜵㤵捦㍣挷搵㈷㔵ㅤ㠲㡥慤㑦㜷㥦㡡㔶㌷㐸戶捥㑢慥㘳搲㘲㐲敡摣搴愰㡤㠷搲㐱㑡㔸㝥つ晢㉣㈵搶捣敦〵㜴改㥤㡢敥㥦㜱散㔲挸挷㈳摦㐲㈹㌰㘴㥥挰攴摢〸昲ㄴ㜶〳㝥ㄷ㌶ㄱ㤷㔳㤴㕢㙤㠰㈷㌱㡢搷㙥㝢摤挷㜲㐵㘰㤹㠰ㅤ〳㔲㕤㘲〷户捥㤴慡㔲昴搹攵㜶ち摥愷㙤捤攱㝣㤱搴ぢ愹㐳〴㥣愲㙦搶ㄹ㑡攱捣〳㍣摦愲㄰㍥㉥㐸〹㡦挵㍢攰㔰搷㌷攲㜷㝦㝣捡昴㥢戴㔳摤㘵㔷戳㥦㌱摥㌳㔴愳㘰㕤㌳㔴捥㠶㙤〶㍣〵搸㐷㌳挶㜲㤵愱ㅣ㔵㐰㑣㥡㐳㠹㈲づ慥㈵㥥㑡散㤰㥡攸搲摣㙥㘴㜴㕥㝥挱㈱挲づ㙤㑢㤶昰〶愵㕣〰㉦戶ㅣ㍡㈳〴㡤㌴摢愳㈴搴㌸㘹ぢㄸ㙦㜵㈷㌸㠷づ㜰㔴戱摥㥢敡昹敤㝡昱愹㕢昸㝣㝥扤挷〹昰挰㠰挱扤〹挵㉦㜰ㄶ挶㕡敢㝥〱挰㤹戴摣㜹㉦㘵慤㜰㙡昱㙡㜳㜸㍣㌰户搳戱㔱攰愵㐶摥昷敢攰搴挹攰㐴㔱㑡攳㙣㤸㤹㕢㘲㡥攵㤲㤹㤹㤴愱づ㤶捥㥡慤捥㤷㠷挴㜸愹㥢攵搶㔸㉤愰ㄷ㕢㈹㘳戸㕥敥摣〶㍡㜰敦㤲摣〷戵慡挵づ㘵〴㈴㈱㈵㠷收㘶㜰て攸㙤换戲捡扢㐲㜵愷ㄹ㑢㕢ㅤ㡢㙢ㅡ㕤收攵ㄷ㌶㙡挶戹挴㌶攵㌷攵改㥤㜲戱捥㑡㕢慣㐳㘲㥣愰ㅣ㙢攱搳㌴ㅣ慦て㜰㠶戰㤰昲昳晡㔵摦㜸㘸摢㠳摦摡昸摡㝡换搹攷ㄱㅦ㐷㥡㐲㜰捡㠵慤搰ㄴ摤㐸摥㡡㉦㐹昰㘵㡢㐲㙡㑤ㄸ㌵昱㐹挴㉣愴㘶㡤愷昴㠱扢㌸㔲扢〵搹㈰㠸敦つ㔸㠸ㅤㄱ㥦㐶挰挱㐹〸挲㈶搴挹愸〵〲搲㑦挱㕢ㅢぢ㐸ち〴㐰㝣户㐱愰㜶愱㤹昷攵〳ぢ昷㘵㜹愴昵㘷㜹戴挷㌴搵㜰㜳〹㉦㔷㕡㠰戰㕡晤㥦㐱扡㙣㐵戱摦㝢攲㠹〱㠴㍤攲戳㈰㑥〳㈱㠳〶㤲捡㌶搶摦づ㈲敥㐶戴ㄶㄵ搳昵㙥愱攲㈵㄰㔹改㕣㑤㕤ㅣㄳ搳㕤慦㌴摤挱愲敦㐱慣ちㄳ㉦〵㜷㜱㑤㝦ㄱ搹㈰㠸慢敢㉣挴㡥㠸㝢ㄱ㜰㍡攲㐵搸搶昴㜲〸挸ㄵㄴ扣慦戱挰㑡ちㅣ㐶㠱㉦㐱㘰㄰㝦摡攱㠸ㅤ攳㘰攲挶㔷㘹ㅢ㈰攳㈳㤰ぢ挸昸㐱㔰愷ㅤ㉥㘴㝣㈴慢㌹㡡搵㍣っ〱㡡捡愳ㄹ㐳㐰つ摡愳〸搴ㅥ㠰敢摣㔱ち敢㥢㜴㑣㡤㤷收㌲㜰〶㌲㐸ㄷ㠸ㄵ攲㠸〳ち㠱〷挷㑣扥㠰㔵戰戹昶愵㙤㌹㙦㍦敡㙢㕤㔱㜳攳㔲㘵㘳捡㈳昸昳扤昴㑥晤慤挲㜲㝥㌶扣㜲晤㡡㜹昸㘸挷㠲扦㘲㜳㍡㔹挸ㄷ昳㘶愹㜳ㅣ㡥敥㑥摥㘰挵戹㌲㌴攴㝢〱㈵㌶慣㤳ㅤ㙢捥愱㈳扥㕤扣搱ㄵ搸㤹换敦捥愹搶昸㡡扣挸换摡㘴㑢ぢ慢攱㕥慡㥥ㄳ愱扣㈰㝤㘴捣㉣㍢㈱搲摥ㄴ晣㌶挲搴愷㜶㍣攲㙢㐶㠶㐷戶㑦昶㈷㝡ㄳ㍤㤱㔴㍣搹㥢㌲㈳扤攱㠴㡥て㜶㈲㈱戳㈷愹昷昴㠴晡㈳㈹敤㠴戲㘸愲愷㉦搵㥢㠸昶攸晤扤昱㐸愴愷㍦搶搷㥦〸昵㈷ㄳ晤㠶ㅥ㌳㐲㤱愸㜶㘲㔹㌴㤴敡㡢昷挵㡤㝥㍤ㅡ改㡤昴ㅢ㐹愴敢晤搱㥥㐴戴㌷㘴昴㐴捤㥥攰㜷散㤶挸搵挸㈳搷㤰㥣〴ㄲ愴㤷㑢慤〱㈷㤳㜵ち挹愹攴㍦敥昰㈹㔵挹攴愳户攸摤㍡㈵愸〹㤱㄰㐹㤱ㄲ㐶㜳㑢㑢ㅤ挲慦㜳㘶㤵㙦〷㙡ㅡ㘱㠱敦㐷ㄸ愰摡㘳㐱攳㑣㘸愴㙢晣㤹㔹㜵慡㥢㡤㍦つ㈴㄰愴㈳㡢つ搲㐲㠸㉥ㄹㄹ㥥㜴昹攴戵㌰㜸㙤攰愹ㅤ㙢㍢㙥〴㙢㍤攰㉣〵愷晡愳ㅥ慤ㄷ散㘵㘰攳捡㥢㜳〹㡥〶ㅦ愴㠷㑣つ㍣捦㡥敡㈳ㄷ搹て㔱敢愵㈳㍤㘵㠸㜸㘴㡣搴㝥挴て㄰㔰摣㌸㈸〳㙣戱昸ㄱ挸愳っ㝣ㅢ㝤愷挹㈳散搱捥㐰晡扣㜶㉣ㅥ㠵ㄸ㙤戹摡ㄶ改ㄲ㔳㑤ㅡ㐰㘶昹㍥㤰㜶㙦㤰㍥㌰㍥挱ㅦ㕢扦㥥攰㑦㥣〰ㅤ㕦㝣挴捦㐱㌸捣攲㘱㤴挹㈱〸㈲㈲〷㔹捡㄰㐸㐰㍣挳㐴昲㠶㐱戹戸昱㉦昸㉣㠸㔲昰〸戸戵ちㅥ〵慦㕡挱㘷㠲搳㐰挱ㅢ挰㙥愴攰㕦搸愵㔷扥搴㤱㘳㄰戵ㄴ晣㍣ㄲㄱ昱挸㜳㐰ㄹ㔰慡㝣ㄱ〱愵捡晢搱〷㐷㤵㤲㑢〲㘷扦戸て摣㝡慤扤㠴㐴愵戵慤㤰挳っ㝥㤹搲㜸㠲昴〹昱〹搲〱挴㈷昸㡡昵敢ㄱ扦㐶㐰㈹散㡢戶挲晣㘰挸㜳㔱㠰摣づㄲ〸扥㡡戸㉡㤴戶㈷㘹㙣㤲昶㈵㘹㑤挱摦㌸㠹㐷㌳搷㌱㈴ㄷ㌱昱㙣㠴挴㙦㐹挸扡ㄸ㤴〱搵㌳㍡㙢㔴捦敥㙡搸戳㍢ㅢ昶㡣㉥ㅢ搵㠸㐹㤴㠳㥥晤捥㉥㑤扢〴㜱㙢㙤㡡昶挵㝡㤲㝤晤㘶㐴㡦昵㐵戰攴挴愳愹㔰㌲㡡㜵㈵ㄴて挷㡣㠸慥改㘵搱扥㘸㕦㉡搲ㅦ㑦ㄹ㍤攱扥㐸㤲愱摥晥晥㘴㌲搲ㅢ㡢㠶㔳㝡㍣慥㈵捡愲㘶㌴㙥㈶㘳㍤愱㍥㈳ㅥ㡤昴昴挴戱㜸㤹㍡ㄶ慡㜰㙦㉡ㄱ㡥㐶挳㐱晡㠸搸㉦㤹㐴ㅥ㤹㈲攱ㄲㅢ愴㝦㐸昱㑤戲㜶㤰㑣㤱㑦㤷㤱攲㔳慡㤲㐹搰ㄹ愴挶攱㘳昶㌸搰㉥㘵㤶㐲㌹㤰㐰㤰晥愰㜹挷㠱㝥㈲㤵㜸㈲㜳慤㈶㤹㘱㔶㡥㠳敦㉤㤰摡㤵挸昵愲捣攵愰㈰㕥〹扡扣㐶㙡㑤㕢㙡㥥㍢愳㘷昰㔵攰㔶ㅣ㕤㑡㘴ㅤち㠰户搹㍡㐰㉥扡㥣慢㉥㕣晣㝥慥慡戵㍡愸㕥㡤敤扥愹ぢ摥〷〶㥦〳扥敢㌰㜶敦慥ㄶっ㑥㠳㌵㍦㈰㘷㌹搶昰㌸扦㡤㜴捡挸㌹㔰〶搴摦㍢づ昷㜲㐶敤挷挷㘵昶摤㥦捤㤸㜳㜹攵㙤ㄳ摦㉢㜶㘵㜰㑣㝤ㄷ慦㜱慦㐰㕥扥晡户㕡收㙥㠳㔰㜰ㅦ㈵换㉢敤㘴摡戸昰㈱昲㈸〳搷戸收扡挶昷㜳昳㙦〸㔷㌷㕣〰㌴攴㔱〶晥〱〴戰〰㄰昵昳〹ㄲ昹慢〰㘱扥ち㄰敡昳改㈰㌸攷戶愲愹攸㐱㈴㐱㐲㝡㌵㠹慢搷挴㈰㔱扥攲㥦㡡摡搴〷㙢昲挳㘰〹〵搱挹扡㤶㌱〴㤴㜶〸搱㤵㜶㜶扢戴㔳㔹攳㘷ㅡ㉡㠲㐰㕤㈹攲敦ㄱ㠰㈲〸捡戹㔴㘸ㅦ㐱挰㕡〹昵㔸㌲ㅡ敥㑤挶㜴㉣㝤ㄱ搳〸㈵戰晡〱慢挵昱㜱㜵㉣㤹㌰㐳摡㐷换愲㠹㜰㌲㤵敡㠹㐵㡤戰㤱㠸㐴〱搸挲㘶㉡摥㡢愵㉥ㄱち愷晡昵㔸㤰㜰㕦慤㐴搷㈳㈰㙦〰〹ㄲ攵㉢搶㡤㘴摤㐴ㄶ㌱㝦戵㤴㈰㠴㔷敢搹㑥㜴㠳ㅢ昱㜲昶晦ㄳ捣昲㐹㤰㐰㤰㈸㕥㜵愴㕡㠷搶扥㐲㜴㙦㈵㌲㔷㤸攴㌶㘶攵㝡ㄶ㈴搸㔷㠹㜷㈰搰摥攴敢挴捦ㄹ昳㍢㘰㕤㔸愹ぢ㝥㡡慡捦戶捥挴㘷㔸㜳㙣㜹ㄳ㕥摣㕡慦㍢㥢扤愷ㅦ㔸㔹㕣㘹㘸㙥晣昳㑤愲挷㝦㐶㌹攸㤱㙢㜹㘰㠹挷攱㑦摥〹扥㡦㈰戸愱ㅦ愴昶㌳㔳昷㠷搵㥣〳㉢戳㘳㐵攰㐳摣㘱㥣挸て㤵扦敥㕥敡攰挶㉥攷㙢愲㌵ㄵ㡥攳㘶㜴戲㙤㉤㤴昳攱敢ㅣㅣ㉦㤰搰挵㙦㡦㔶㔶㘲慥搷挵㐷㔵戸昰㉥挳攷㘵愴㥣ㄲ㡢㔸㐹㥡扤㑤㜵㤷〱搵挶㘴㝦挷捤昷挳㉣つ㕦捡㡤愵摡搰㠳愳ㅡ扣㉣ㅦ㑥㤷搴㝢㐲ㅥ㄰㠵㍣ㅥ捡搱敥㈲ㄹ㔸㍤戲扡愷摦㜷㌱〶愲昶捣㍦㙦ㅤ挸攷㔲㍢㙢愴㙤〴攴攷㤰㈰搶㠰㔰昷㐲昲㤴愳晤〳㠹慡㈴㈶㉥㐰㈵慣〸挲㤰扥㥢㐲㈷㠱㔸搲㍣攸㘸㕦㈸㑢㐷挵戸㉤捤㐵㈰㈰敦愱㌴て㌰㉣㐰慤ぢ愷搸ㄱ搶㉤㜸愰㜱㡡敥攰㤱挰〷㙥捤㡡昶晡㝡昰昸っ㉡敡昱摢扦挱挱づ㥥ㅦ㔴㡥昷㡢攳㙦ㅡ昲㍤㝦㤵攳敦㜴㙥㉣㕥戱攲㥥㡤㉦㕣㝥晦㝡敢昷㘳敢〵愱晦㌲㤴㔳晢㌵挸ㄶ㌴慦攱攵扢捤㜶㐲敤攷㌰㐱攷挴㄰攴㈱㐱㑤搸晢ㄱ㘸㙦ㄲ〴昵㥣戴攲ㅣ㘴攵㑣㔱挶晤㘵㜲〸昵㔵搲㤸㥤愴㤶搳慦㠰摢㌱〸挲搸扣㥤敦ㄸ㜲㈴㥣捥搶㕥捦っ㍡愰㕦㝥ㄵ愲昲㙢㈰㠲㐸扣㔱㝦㠷敤㙥搵㝤晥㌳㘴㈷搴㝥晤ㄲ㈴㠰㔷摤㝣〸〱㜴㤳㈸㕣昵㘵扤摤ㄷ搵捤㐷挰敤㈰扥㈶搸㥡户㉦㐸挳㔳ㄹ㐸㉢扥㘲搰晡㕤㌵搸㐱㜰慥㑡㤸慦慦慦捡㔳㍥㝣摣㡢㉢㠷戶㡤㜴慦改晦搵㠵㐳㉦散㜹晡戶㈷㕥敡ㅤ㙣搹㜳昳㔵㍥㑦搷愰戸〸㈵㌴敡昸改昳㜵㍣㙥㈷搴㝥昵ㄲ㈴扥㔷ㅤ㝦っ〱㜴㥣㈰㕤㜵㍣敡敥昸㜷挱挵㜹摡㤹ㄶ㤷㈰愴㍤㐱挲㐹ㄴ敥ㄵ扤㄰㜶收㐰㐰㍥㐹改㔴㔹㕡愷攰㔳㘵改ㅥ㜱㥡㉤㙤㑤搰ㅦ㔲㥡㠸摡㥡㜲〹ち㍥㕤㤶㡥㠸㉥㕢㥡慤っ挸ㅦ㔳㥡戸㥣搵㤱㈵㠸捦㥤扡挵㤴ㅤ㘱搱ㅤ㐴攰ㅣ愵晤ㅥ愹㡥㥣㤳㜳扥ㄱ㐲愹㥥㑢㕥㌲㠷昸㝢昵〷㜳敡昷摡戵㤷つ〹㐲昷㐶㈳㜳ㄲ㥡摢㜰ち慥戱ㄳ㙡㍦挷挱户慡攸ㅣ㡡㤷捦㠰㜲昲昰㉦㌸㠷㠸ㅡ慦㘷ㄱ〰㠶㜰㤰㥣㔰〰㡦攲㘵づ挵〹改㤴昸㜳㑡㕣㄰㠲愹攱敤㐴戵攵改晢〲戸㠲㘸愷搲昲捦戱愸戳㐱挴㔱昳戵晣㐸㍢愱昶敡㜲昰㕡㤴愴㉡㝤〵〱搸ㄴ攱㡥慡㜴㤵扢搲晦〰㔷㄰㥡㔸攳㑥っ愴扤㑡愲㙣㉡㈴㔶㐰㤸攳㙡㔹挹㙢㤴㈶㠶戱愴㍦㑡挱晦〴昱㔱㍡㉥㠲戶㌰㜵ㄴ㤰㙦㔰㤸㄰挷挹㉦〸㜵ㅣ㈳改㈰㤲搹扦愵㤸戰愷㙡㈹慥㕤㥤㔰㉤㥥㡢〶搵㡦攷愹昵㠲㤰愷愲捤㌱昰㉤㙤戶愲愱つ敤㈰㘰㈷搴摤㠳扥〳㈵㉤㜶て摡昵搵㍥㕦㔹晡㑣㍡㠷㕡㑤㡢慤挰㡤㝡㜵愵㕣㠹㙤戸戶㠸㝦〱愵戰〹户㜳㜱㔹ㄱ晦㍡㡢敤㙢挲慤㕤扡捣㥤㡢㜱㔲挵㤸㔹㌳户ㄶ㜰㔳慥挵ㅣ㉢攲攵㘷捡㡦敦㝥㑢昸搴㉢㜷㈸㥣㈵攱摣㙤愶㠵㘰㝡昰㕢㝢㙦㐳扦㉡ㅤ愶つ㠱㠴扡㔲搱㕤搱㠷昳〲捣换摢㡥〷㜶㤲搴㝥㡦昱㜲敥敦愶㕣昷㜷㥢㠵ㅦ㐳㙣㜹㝥慥昶㈸扣㐱㡣㈲晦〰㜹㜵㔱摥㠳〰散ㄶ昶晢㈷戲攸㕢户慥つ昸敥㐴扣戶㘳昴㜲㙦㘰捦㙢㍥㘸㙦㙤㘵㙦㥤愷㤹昰㘷㈱攸挵〹搳㤲㥤搴昹㙦㑤昹戳㤳ㄹ㈳户愳㌴㔵晥昷愵戰㑢攱ㄳづ昹㌶ち㘱㔵晣ㄳ㠴㐸㉣㔵扥攳收摥攳㜰昷戹戹〴つ戴㕦㡤㔹㥤㉢㝡搵㑡搹昷㜶㈳愵㜸㈱㕦愳ㄴづ戳㑢㈹㠲㤸㠳㡡㜱ㅥㅦ㤱㐶戴〶晦㔷晢〹慣㍢㠲ち搸㜶㔹㘱晢ㅡ㘳㤱攵㔴晣昸昴㌸戰慦㍥㐲㡤㕡挳㤹户㐸戵搵㔸摦挹换散㤹昶㜵㘰㥦晡㘷㌱晣㡣㘳㘲㈵㝣搹昱㤲㌱摤㥡戵㙡攷攴㔲捤㙦挶㥢㍦㑤㡢散㘷攳㤹㕤昹㍣搸摥㕥昵㝣㜳慦つㄲ昷慡㜲戱ㄲ㔹扦㙦摡昶昶收㍥摦ㅦ愱昰〳慡愹㕥㐷㌴ㅥ㐱㈴㐶㍤㌹㡦㠳㔲慤昸慦敡ㅡ㈰晥㠰〶戰ㄱ㉡昷㐳挸愹㉣挴て㠵㕢户昳慡敤攳昷つ敤㈳㔰㙦ㅦ㙤㌵昶㐱戰收戶て㐱㠴愳慡㕡〲㐹昷ㅤ戶敡ち摦㘸㔸㈱晦㕤戵ㅡ㠳㕣㔶㔳㈱㐱㔲㔵㠵挴㐱㙡愶慣㠰㈴晥户收て昱㡥攲慥㜴㜳㠹㙢ㄴ昷㌰ㄷ㌷挸慤㕦敤愴㠷㠳㉢㔷㤱ㅣ〱ㄲ㄰摣晤㍢昱㈷㝥㠹搶㜲ㅦ㕦㡡攲晤㌸㤳㜱㥦㔷㥤㍣ち㜲㤵㉦攴㜶昱挰㔷昴㡡㤷㥤捥扤摡㜳㠴㙤ㄲ㔸㠲㡥㘱挱摣昱〵〲愰㔸㠲㡥㈳慢戲〴〹㐲〴㜶㙥攲㤶慦つ扥摤晢晥㈱挱扤㕤㔵㜴㍣㈴㉢敦㍥摤扡昴㡡㕦㌸搵㜹摣㉢摥㠹㉣㥢㕢㈲㙡戲慢㕢㔳㔳ㅤ挱㐱㤵㉥戹晦㉢晤㥣っ㐹晣㙦改㤲ㅢ扤攲㥥攲攲晡戸愲搶捥㕡㤷搳戴㝡戹㠷散㠱晡搴㑥㐵愵㠲㙢㌵换㤰㙢ㄹ㔳摤㠱攲戹㘲㌲攲愷㤱㜷㜰愵慣挴戸㐲㤶㘳昸㕡挴攳㔱㕢㐰ㄷ昳㜳㤱㘳㥡㕣攷㉡㑤搰摡㤵捣㝢挸愵愱㉢㤹㙥户っつ㔴挹㥣㐶㉥㙤㔳挹㠴㕣㌲ㅤ戴挳㜲捤ㅤ戴扦㑡㡣㜶㔷㡥〹摡㕢㈷愲攲晢戶㝤搱ㄴ晣㕥㑤搰〶㔵挲㤳㜶〲摦㥦晢㜱㌳㡥㜶愹ㄲ扥㘷㈷㜰攲换〸㑢愵㜹愹愶昵㌱㐶换㘲㐵戲摦づ㌰㈲㘸ㄳ㑡㈶㑡㉥捤㐱挹挴㕣㌲ㅤㅣ㝡㜲㉤愵㜲挸换㌱愱挶㠲愵㍡昰ㄷ㘱㑦㤰㘳愲收捦改〸〰㠹㉡ㅤ㔳捡㌹摦㉡㈹敡㕡㐹扤搷㤲㔲㕡愶㔴㔵㔹搴戶㤲㝡㥦㈵愵昴㕣㈷㐵㝤㉢愹㐱㈵搵㐱〵㕣〰㈹敦慣㐸㕥㤲扡攴㤲㌷㍢㥡㍢㡦㙣扥㜰戰敤㤶攷扦晢攲㑤㑦晦敤挰㉢㙦摤㝡敢搳㉦摦昴挴㕢㕦㑦っ㝣攷捥㍢ㅦ㍤晢昶㈷㕥㕣㘶摥攱晤昲㥢㥢敥搸ㄳ摥戹攷㌲昳扣戵ㅢ昷㕣㜴改戹攱㙤㑢扢㥡㥡㕡㕡㑥㕥晥搸慡㔳㠲㔷㕦昶ㄵ昱昰捦づ捦〹愵㔳㌶㘳〸㌵昱攱㥢挰㈰㜵慢㥡㌱㡣〰㍡慥戴㡡㠴敡㉥㔱扢㑡㙡搴㤲愲㤶㍡愱㔳昱捦昶ㄸづ㈳㡢㕦㜸〴ㄵ愳ㄲ扥㔶㤳㐰㕤愸㠴慦搶㈴戰晢㉡攱㉢搵〹㐱㌶㤳㜵戶㌷ぢ戶㑤挹㍣㔸㉤㈳搸ㅣ㤵昰攵敡㠴搶晦〳つㄶ㕤搰</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</si>
</sst>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_);[Red]\(&quot;$&quot;#,##0\)"/>
    <numFmt numFmtId="44" formatCode="_(&quot;$&quot;* #,##0.00_);_(&quot;$&quot;* \(#,##0.00\);_(&quot;$&quot;* &quot;-&quot;??_);_(@_)"/>
    <numFmt numFmtId="43" formatCode="_(* #,##0.00_);_(* \(#,##0.00\);_(* &quot;-&quot;??_);_(@_)"/>
    <numFmt numFmtId="164" formatCode="_(&quot;$&quot;* #,##0_);_(&quot;$&quot;* \(#,##0\);_(&quot;$&quot;* &quot;-&quot;??_);_(@_)"/>
    <numFmt numFmtId="165" formatCode="_(* #,##0_);_(* \(#,##0\);_(* &quot;-&quot;??_);_(@_)"/>
    <numFmt numFmtId="166" formatCode="0.0%"/>
  </numFmts>
  <fonts count="4" x14ac:knownFonts="1">
    <font>
      <sz val="10"/>
      <name val="Arial"/>
      <family val="2"/>
    </font>
    <font>
      <sz val="10"/>
      <name val="Arial"/>
      <family val="2"/>
    </font>
    <font>
      <b/>
      <sz val="10"/>
      <name val="Arial"/>
      <family val="2"/>
    </font>
    <font>
      <sz val="10"/>
      <color theme="0"/>
      <name val="Arial"/>
      <family val="2"/>
    </font>
  </fonts>
  <fills count="7">
    <fill>
      <patternFill patternType="none"/>
    </fill>
    <fill>
      <patternFill patternType="gray125"/>
    </fill>
    <fill>
      <patternFill patternType="solid">
        <fgColor theme="5" tint="-0.499984740745262"/>
        <bgColor indexed="64"/>
      </patternFill>
    </fill>
    <fill>
      <patternFill patternType="solid">
        <fgColor theme="6" tint="-0.499984740745262"/>
        <bgColor indexed="64"/>
      </patternFill>
    </fill>
    <fill>
      <patternFill patternType="solid">
        <fgColor theme="7" tint="0.39997558519241921"/>
        <bgColor indexed="64"/>
      </patternFill>
    </fill>
    <fill>
      <patternFill patternType="solid">
        <fgColor rgb="FF00FF00"/>
        <bgColor indexed="64"/>
      </patternFill>
    </fill>
    <fill>
      <patternFill patternType="solid">
        <fgColor rgb="FF00FFFF"/>
        <bgColor indexed="64"/>
      </patternFill>
    </fill>
  </fills>
  <borders count="1">
    <border>
      <left/>
      <right/>
      <top/>
      <bottom/>
      <diagonal/>
    </border>
  </borders>
  <cellStyleXfs count="4">
    <xf numFmtId="0" fontId="0" fillId="0" borderId="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cellStyleXfs>
  <cellXfs count="25">
    <xf numFmtId="0" fontId="0" fillId="0" borderId="0" xfId="0"/>
    <xf numFmtId="164" fontId="0" fillId="0" borderId="0" xfId="1" applyNumberFormat="1" applyFont="1"/>
    <xf numFmtId="0" fontId="2" fillId="0" borderId="0" xfId="0" applyFont="1"/>
    <xf numFmtId="0" fontId="0" fillId="0" borderId="0" xfId="0" quotePrefix="1"/>
    <xf numFmtId="0" fontId="0" fillId="2" borderId="0" xfId="0" applyFill="1"/>
    <xf numFmtId="0" fontId="3" fillId="2" borderId="0" xfId="0" applyFont="1" applyFill="1"/>
    <xf numFmtId="9" fontId="0" fillId="0" borderId="0" xfId="3" applyFont="1"/>
    <xf numFmtId="0" fontId="0" fillId="0" borderId="0" xfId="0" quotePrefix="1" applyAlignment="1">
      <alignment horizontal="right"/>
    </xf>
    <xf numFmtId="0" fontId="0" fillId="0" borderId="0" xfId="0" applyAlignment="1">
      <alignment horizontal="right"/>
    </xf>
    <xf numFmtId="44" fontId="0" fillId="0" borderId="0" xfId="1" applyFont="1"/>
    <xf numFmtId="165" fontId="0" fillId="0" borderId="0" xfId="2" applyNumberFormat="1" applyFont="1"/>
    <xf numFmtId="0" fontId="0" fillId="0" borderId="0" xfId="0" applyAlignment="1">
      <alignment horizontal="left"/>
    </xf>
    <xf numFmtId="0" fontId="3" fillId="3" borderId="0" xfId="0" applyFont="1" applyFill="1"/>
    <xf numFmtId="0" fontId="0" fillId="4" borderId="0" xfId="0" applyFill="1"/>
    <xf numFmtId="0" fontId="0" fillId="0" borderId="0" xfId="0" applyFill="1"/>
    <xf numFmtId="0" fontId="0" fillId="4" borderId="0" xfId="0" applyFill="1" applyAlignment="1">
      <alignment horizontal="left"/>
    </xf>
    <xf numFmtId="165" fontId="0" fillId="0" borderId="0" xfId="0" applyNumberFormat="1"/>
    <xf numFmtId="44" fontId="0" fillId="0" borderId="0" xfId="0" applyNumberFormat="1"/>
    <xf numFmtId="164" fontId="0" fillId="5" borderId="0" xfId="1" applyNumberFormat="1" applyFont="1" applyFill="1"/>
    <xf numFmtId="0" fontId="0" fillId="5" borderId="0" xfId="0" applyFill="1"/>
    <xf numFmtId="166" fontId="0" fillId="5" borderId="0" xfId="3" applyNumberFormat="1" applyFont="1" applyFill="1"/>
    <xf numFmtId="9" fontId="0" fillId="5" borderId="0" xfId="3" applyFont="1" applyFill="1"/>
    <xf numFmtId="164" fontId="0" fillId="6" borderId="0" xfId="1" applyNumberFormat="1" applyFont="1" applyFill="1"/>
    <xf numFmtId="3" fontId="0" fillId="0" borderId="0" xfId="0" applyNumberFormat="1"/>
    <xf numFmtId="6" fontId="0" fillId="0" borderId="0" xfId="0" applyNumberFormat="1"/>
  </cellXfs>
  <cellStyles count="4">
    <cellStyle name="Comma" xfId="2" builtinId="3"/>
    <cellStyle name="Currency" xfId="1" builtinId="4"/>
    <cellStyle name="Normal" xfId="0" builtinId="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0</xdr:colOff>
      <xdr:row>38</xdr:row>
      <xdr:rowOff>1</xdr:rowOff>
    </xdr:from>
    <xdr:to>
      <xdr:col>8</xdr:col>
      <xdr:colOff>1149803</xdr:colOff>
      <xdr:row>50</xdr:row>
      <xdr:rowOff>79676</xdr:rowOff>
    </xdr:to>
    <xdr:pic>
      <xdr:nvPicPr>
        <xdr:cNvPr id="2" name="Picture 1"/>
        <xdr:cNvPicPr>
          <a:picLocks noChangeAspect="1"/>
        </xdr:cNvPicPr>
      </xdr:nvPicPr>
      <xdr:blipFill>
        <a:blip xmlns:r="http://schemas.openxmlformats.org/officeDocument/2006/relationships" r:embed="rId1"/>
        <a:stretch>
          <a:fillRect/>
        </a:stretch>
      </xdr:blipFill>
      <xdr:spPr>
        <a:xfrm>
          <a:off x="8116661" y="6204858"/>
          <a:ext cx="2769053" cy="2039104"/>
        </a:xfrm>
        <a:prstGeom prst="rect">
          <a:avLst/>
        </a:prstGeom>
      </xdr:spPr>
    </xdr:pic>
    <xdr:clientData/>
  </xdr:twoCellAnchor>
  <xdr:twoCellAnchor editAs="oneCell">
    <xdr:from>
      <xdr:col>11</xdr:col>
      <xdr:colOff>1</xdr:colOff>
      <xdr:row>38</xdr:row>
      <xdr:rowOff>0</xdr:rowOff>
    </xdr:from>
    <xdr:to>
      <xdr:col>14</xdr:col>
      <xdr:colOff>435428</xdr:colOff>
      <xdr:row>50</xdr:row>
      <xdr:rowOff>75498</xdr:rowOff>
    </xdr:to>
    <xdr:pic>
      <xdr:nvPicPr>
        <xdr:cNvPr id="3" name="Picture 2"/>
        <xdr:cNvPicPr>
          <a:picLocks noChangeAspect="1"/>
        </xdr:cNvPicPr>
      </xdr:nvPicPr>
      <xdr:blipFill>
        <a:blip xmlns:r="http://schemas.openxmlformats.org/officeDocument/2006/relationships" r:embed="rId2"/>
        <a:stretch>
          <a:fillRect/>
        </a:stretch>
      </xdr:blipFill>
      <xdr:spPr>
        <a:xfrm>
          <a:off x="12123965" y="6204857"/>
          <a:ext cx="2510517" cy="2034927"/>
        </a:xfrm>
        <a:prstGeom prst="rect">
          <a:avLst/>
        </a:prstGeom>
      </xdr:spPr>
    </xdr:pic>
    <xdr:clientData/>
  </xdr:twoCellAnchor>
  <xdr:twoCellAnchor editAs="oneCell">
    <xdr:from>
      <xdr:col>15</xdr:col>
      <xdr:colOff>0</xdr:colOff>
      <xdr:row>38</xdr:row>
      <xdr:rowOff>1</xdr:rowOff>
    </xdr:from>
    <xdr:to>
      <xdr:col>19</xdr:col>
      <xdr:colOff>197303</xdr:colOff>
      <xdr:row>50</xdr:row>
      <xdr:rowOff>58784</xdr:rowOff>
    </xdr:to>
    <xdr:pic>
      <xdr:nvPicPr>
        <xdr:cNvPr id="4" name="Picture 3"/>
        <xdr:cNvPicPr>
          <a:picLocks noChangeAspect="1"/>
        </xdr:cNvPicPr>
      </xdr:nvPicPr>
      <xdr:blipFill>
        <a:blip xmlns:r="http://schemas.openxmlformats.org/officeDocument/2006/relationships" r:embed="rId3"/>
        <a:stretch>
          <a:fillRect/>
        </a:stretch>
      </xdr:blipFill>
      <xdr:spPr>
        <a:xfrm>
          <a:off x="14811375" y="6204858"/>
          <a:ext cx="3088821" cy="201821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00"/>
  <sheetViews>
    <sheetView workbookViewId="0">
      <selection activeCell="D22" sqref="D22"/>
    </sheetView>
  </sheetViews>
  <sheetFormatPr defaultRowHeight="12.75" x14ac:dyDescent="0.2"/>
  <cols>
    <col min="1" max="1" width="14" bestFit="1" customWidth="1"/>
  </cols>
  <sheetData>
    <row r="1" spans="1:1" x14ac:dyDescent="0.2">
      <c r="A1" s="1">
        <v>3850000</v>
      </c>
    </row>
    <row r="2" spans="1:1" x14ac:dyDescent="0.2">
      <c r="A2" s="1">
        <v>3361000</v>
      </c>
    </row>
    <row r="3" spans="1:1" x14ac:dyDescent="0.2">
      <c r="A3" s="1">
        <v>4122000</v>
      </c>
    </row>
    <row r="4" spans="1:1" x14ac:dyDescent="0.2">
      <c r="A4" s="1">
        <v>4638000</v>
      </c>
    </row>
    <row r="5" spans="1:1" x14ac:dyDescent="0.2">
      <c r="A5" s="1">
        <v>4599000</v>
      </c>
    </row>
    <row r="6" spans="1:1" x14ac:dyDescent="0.2">
      <c r="A6" s="1">
        <v>4867000</v>
      </c>
    </row>
    <row r="7" spans="1:1" x14ac:dyDescent="0.2">
      <c r="A7" s="1">
        <v>2908000</v>
      </c>
    </row>
    <row r="8" spans="1:1" x14ac:dyDescent="0.2">
      <c r="A8" s="1">
        <v>3883000</v>
      </c>
    </row>
    <row r="9" spans="1:1" x14ac:dyDescent="0.2">
      <c r="A9" s="1">
        <v>4548000</v>
      </c>
    </row>
    <row r="10" spans="1:1" x14ac:dyDescent="0.2">
      <c r="A10" s="1">
        <v>3457000</v>
      </c>
    </row>
    <row r="11" spans="1:1" x14ac:dyDescent="0.2">
      <c r="A11" s="1">
        <v>3655000</v>
      </c>
    </row>
    <row r="12" spans="1:1" x14ac:dyDescent="0.2">
      <c r="A12" s="1">
        <v>3155000</v>
      </c>
    </row>
    <row r="13" spans="1:1" x14ac:dyDescent="0.2">
      <c r="A13" s="1">
        <v>3077000</v>
      </c>
    </row>
    <row r="14" spans="1:1" x14ac:dyDescent="0.2">
      <c r="A14" s="1">
        <v>3511000</v>
      </c>
    </row>
    <row r="15" spans="1:1" x14ac:dyDescent="0.2">
      <c r="A15" s="1">
        <v>3613000</v>
      </c>
    </row>
    <row r="16" spans="1:1" x14ac:dyDescent="0.2">
      <c r="A16" s="1">
        <v>2941000</v>
      </c>
    </row>
    <row r="17" spans="1:1" x14ac:dyDescent="0.2">
      <c r="A17" s="1">
        <v>3716000</v>
      </c>
    </row>
    <row r="18" spans="1:1" x14ac:dyDescent="0.2">
      <c r="A18" s="1">
        <v>3798000</v>
      </c>
    </row>
    <row r="19" spans="1:1" x14ac:dyDescent="0.2">
      <c r="A19" s="1">
        <v>4067000</v>
      </c>
    </row>
    <row r="20" spans="1:1" x14ac:dyDescent="0.2">
      <c r="A20" s="1">
        <v>3817000</v>
      </c>
    </row>
    <row r="21" spans="1:1" x14ac:dyDescent="0.2">
      <c r="A21" s="1">
        <v>3837000</v>
      </c>
    </row>
    <row r="22" spans="1:1" x14ac:dyDescent="0.2">
      <c r="A22" s="1">
        <v>3815000</v>
      </c>
    </row>
    <row r="23" spans="1:1" x14ac:dyDescent="0.2">
      <c r="A23" s="1">
        <v>4671000</v>
      </c>
    </row>
    <row r="24" spans="1:1" x14ac:dyDescent="0.2">
      <c r="A24" s="1">
        <v>3957000</v>
      </c>
    </row>
    <row r="25" spans="1:1" x14ac:dyDescent="0.2">
      <c r="A25" s="1">
        <v>3907000</v>
      </c>
    </row>
    <row r="26" spans="1:1" x14ac:dyDescent="0.2">
      <c r="A26" s="1">
        <v>3743000</v>
      </c>
    </row>
    <row r="27" spans="1:1" x14ac:dyDescent="0.2">
      <c r="A27" s="1">
        <v>4986000</v>
      </c>
    </row>
    <row r="28" spans="1:1" x14ac:dyDescent="0.2">
      <c r="A28" s="1">
        <v>4433000</v>
      </c>
    </row>
    <row r="29" spans="1:1" x14ac:dyDescent="0.2">
      <c r="A29" s="1">
        <v>5188000</v>
      </c>
    </row>
    <row r="30" spans="1:1" x14ac:dyDescent="0.2">
      <c r="A30" s="1">
        <v>3673000</v>
      </c>
    </row>
    <row r="31" spans="1:1" x14ac:dyDescent="0.2">
      <c r="A31" s="1">
        <v>4831000</v>
      </c>
    </row>
    <row r="32" spans="1:1" x14ac:dyDescent="0.2">
      <c r="A32" s="1">
        <v>3194000</v>
      </c>
    </row>
    <row r="33" spans="1:1" x14ac:dyDescent="0.2">
      <c r="A33" s="1">
        <v>4269000</v>
      </c>
    </row>
    <row r="34" spans="1:1" x14ac:dyDescent="0.2">
      <c r="A34" s="1">
        <v>4451000</v>
      </c>
    </row>
    <row r="35" spans="1:1" x14ac:dyDescent="0.2">
      <c r="A35" s="1">
        <v>4959000</v>
      </c>
    </row>
    <row r="36" spans="1:1" x14ac:dyDescent="0.2">
      <c r="A36" s="1">
        <v>3958000</v>
      </c>
    </row>
    <row r="37" spans="1:1" x14ac:dyDescent="0.2">
      <c r="A37" s="1">
        <v>3738000</v>
      </c>
    </row>
    <row r="38" spans="1:1" x14ac:dyDescent="0.2">
      <c r="A38" s="1">
        <v>4338000</v>
      </c>
    </row>
    <row r="39" spans="1:1" x14ac:dyDescent="0.2">
      <c r="A39" s="1">
        <v>3809000</v>
      </c>
    </row>
    <row r="40" spans="1:1" x14ac:dyDescent="0.2">
      <c r="A40" s="1">
        <v>4379000</v>
      </c>
    </row>
    <row r="41" spans="1:1" x14ac:dyDescent="0.2">
      <c r="A41" s="1">
        <v>3278000</v>
      </c>
    </row>
    <row r="42" spans="1:1" x14ac:dyDescent="0.2">
      <c r="A42" s="1">
        <v>3576000</v>
      </c>
    </row>
    <row r="43" spans="1:1" x14ac:dyDescent="0.2">
      <c r="A43" s="1">
        <v>3239000</v>
      </c>
    </row>
    <row r="44" spans="1:1" x14ac:dyDescent="0.2">
      <c r="A44" s="1">
        <v>3819000</v>
      </c>
    </row>
    <row r="45" spans="1:1" x14ac:dyDescent="0.2">
      <c r="A45" s="1">
        <v>3984000</v>
      </c>
    </row>
    <row r="46" spans="1:1" x14ac:dyDescent="0.2">
      <c r="A46" s="1">
        <v>4014000</v>
      </c>
    </row>
    <row r="47" spans="1:1" x14ac:dyDescent="0.2">
      <c r="A47" s="1">
        <v>3839000</v>
      </c>
    </row>
    <row r="48" spans="1:1" x14ac:dyDescent="0.2">
      <c r="A48" s="1">
        <v>5097000</v>
      </c>
    </row>
    <row r="49" spans="1:1" x14ac:dyDescent="0.2">
      <c r="A49" s="1">
        <v>3129000</v>
      </c>
    </row>
    <row r="50" spans="1:1" x14ac:dyDescent="0.2">
      <c r="A50" s="1">
        <v>3632000</v>
      </c>
    </row>
    <row r="51" spans="1:1" x14ac:dyDescent="0.2">
      <c r="A51" s="1">
        <v>2711000</v>
      </c>
    </row>
    <row r="52" spans="1:1" x14ac:dyDescent="0.2">
      <c r="A52" s="1">
        <v>4724000</v>
      </c>
    </row>
    <row r="53" spans="1:1" x14ac:dyDescent="0.2">
      <c r="A53" s="1">
        <v>3360000</v>
      </c>
    </row>
    <row r="54" spans="1:1" x14ac:dyDescent="0.2">
      <c r="A54" s="1">
        <v>3673000</v>
      </c>
    </row>
    <row r="55" spans="1:1" x14ac:dyDescent="0.2">
      <c r="A55" s="1">
        <v>4379000</v>
      </c>
    </row>
    <row r="56" spans="1:1" x14ac:dyDescent="0.2">
      <c r="A56" s="1">
        <v>4233000</v>
      </c>
    </row>
    <row r="57" spans="1:1" x14ac:dyDescent="0.2">
      <c r="A57" s="1">
        <v>4437000</v>
      </c>
    </row>
    <row r="58" spans="1:1" x14ac:dyDescent="0.2">
      <c r="A58" s="1">
        <v>4298000</v>
      </c>
    </row>
    <row r="59" spans="1:1" x14ac:dyDescent="0.2">
      <c r="A59" s="1">
        <v>3314000</v>
      </c>
    </row>
    <row r="60" spans="1:1" x14ac:dyDescent="0.2">
      <c r="A60" s="1">
        <v>3442000</v>
      </c>
    </row>
    <row r="61" spans="1:1" x14ac:dyDescent="0.2">
      <c r="A61" s="1">
        <v>4347000</v>
      </c>
    </row>
    <row r="62" spans="1:1" x14ac:dyDescent="0.2">
      <c r="A62" s="1">
        <v>4161000</v>
      </c>
    </row>
    <row r="63" spans="1:1" x14ac:dyDescent="0.2">
      <c r="A63" s="1">
        <v>3530000</v>
      </c>
    </row>
    <row r="64" spans="1:1" x14ac:dyDescent="0.2">
      <c r="A64" s="1">
        <v>3880000</v>
      </c>
    </row>
    <row r="65" spans="1:1" x14ac:dyDescent="0.2">
      <c r="A65" s="1">
        <v>4066000</v>
      </c>
    </row>
    <row r="66" spans="1:1" x14ac:dyDescent="0.2">
      <c r="A66" s="1">
        <v>4279000</v>
      </c>
    </row>
    <row r="67" spans="1:1" x14ac:dyDescent="0.2">
      <c r="A67" s="1">
        <v>4069000</v>
      </c>
    </row>
    <row r="68" spans="1:1" x14ac:dyDescent="0.2">
      <c r="A68" s="1">
        <v>3545000</v>
      </c>
    </row>
    <row r="69" spans="1:1" x14ac:dyDescent="0.2">
      <c r="A69" s="1">
        <v>4942000</v>
      </c>
    </row>
    <row r="70" spans="1:1" x14ac:dyDescent="0.2">
      <c r="A70" s="1">
        <v>4244000</v>
      </c>
    </row>
    <row r="71" spans="1:1" x14ac:dyDescent="0.2">
      <c r="A71" s="1">
        <v>4036000</v>
      </c>
    </row>
    <row r="72" spans="1:1" x14ac:dyDescent="0.2">
      <c r="A72" s="1">
        <v>4415000</v>
      </c>
    </row>
    <row r="73" spans="1:1" x14ac:dyDescent="0.2">
      <c r="A73" s="1">
        <v>4431000</v>
      </c>
    </row>
    <row r="74" spans="1:1" x14ac:dyDescent="0.2">
      <c r="A74" s="1">
        <v>3682000</v>
      </c>
    </row>
    <row r="75" spans="1:1" x14ac:dyDescent="0.2">
      <c r="A75" s="1">
        <v>3538000</v>
      </c>
    </row>
    <row r="76" spans="1:1" x14ac:dyDescent="0.2">
      <c r="A76" s="1">
        <v>4556000</v>
      </c>
    </row>
    <row r="77" spans="1:1" x14ac:dyDescent="0.2">
      <c r="A77" s="1">
        <v>3399000</v>
      </c>
    </row>
    <row r="78" spans="1:1" x14ac:dyDescent="0.2">
      <c r="A78" s="1">
        <v>3221000</v>
      </c>
    </row>
    <row r="79" spans="1:1" x14ac:dyDescent="0.2">
      <c r="A79" s="1">
        <v>4356000</v>
      </c>
    </row>
    <row r="80" spans="1:1" x14ac:dyDescent="0.2">
      <c r="A80" s="1">
        <v>4319000</v>
      </c>
    </row>
    <row r="81" spans="1:1" x14ac:dyDescent="0.2">
      <c r="A81" s="1">
        <v>5103000</v>
      </c>
    </row>
    <row r="82" spans="1:1" x14ac:dyDescent="0.2">
      <c r="A82" s="1">
        <v>4722000</v>
      </c>
    </row>
    <row r="83" spans="1:1" x14ac:dyDescent="0.2">
      <c r="A83" s="1">
        <v>4652000</v>
      </c>
    </row>
    <row r="84" spans="1:1" x14ac:dyDescent="0.2">
      <c r="A84" s="1">
        <v>4056000</v>
      </c>
    </row>
    <row r="85" spans="1:1" x14ac:dyDescent="0.2">
      <c r="A85" s="1">
        <v>4001000</v>
      </c>
    </row>
    <row r="86" spans="1:1" x14ac:dyDescent="0.2">
      <c r="A86" s="1">
        <v>4227000</v>
      </c>
    </row>
    <row r="87" spans="1:1" x14ac:dyDescent="0.2">
      <c r="A87" s="1">
        <v>3987000</v>
      </c>
    </row>
    <row r="88" spans="1:1" x14ac:dyDescent="0.2">
      <c r="A88" s="1">
        <v>3473000</v>
      </c>
    </row>
    <row r="89" spans="1:1" x14ac:dyDescent="0.2">
      <c r="A89" s="1">
        <v>3113000</v>
      </c>
    </row>
    <row r="90" spans="1:1" x14ac:dyDescent="0.2">
      <c r="A90" s="1">
        <v>4414000</v>
      </c>
    </row>
    <row r="91" spans="1:1" x14ac:dyDescent="0.2">
      <c r="A91" s="1">
        <v>4222000</v>
      </c>
    </row>
    <row r="92" spans="1:1" x14ac:dyDescent="0.2">
      <c r="A92" s="1">
        <v>4309000</v>
      </c>
    </row>
    <row r="93" spans="1:1" x14ac:dyDescent="0.2">
      <c r="A93" s="1">
        <v>4107000</v>
      </c>
    </row>
    <row r="94" spans="1:1" x14ac:dyDescent="0.2">
      <c r="A94" s="1">
        <v>3487000</v>
      </c>
    </row>
    <row r="95" spans="1:1" x14ac:dyDescent="0.2">
      <c r="A95" s="1">
        <v>4619000</v>
      </c>
    </row>
    <row r="96" spans="1:1" x14ac:dyDescent="0.2">
      <c r="A96" s="1">
        <v>3844000</v>
      </c>
    </row>
    <row r="97" spans="1:1" x14ac:dyDescent="0.2">
      <c r="A97" s="1">
        <v>3580000</v>
      </c>
    </row>
    <row r="98" spans="1:1" x14ac:dyDescent="0.2">
      <c r="A98" s="1">
        <v>3589000</v>
      </c>
    </row>
    <row r="99" spans="1:1" x14ac:dyDescent="0.2">
      <c r="A99" s="1">
        <v>3786000</v>
      </c>
    </row>
    <row r="100" spans="1:1" x14ac:dyDescent="0.2">
      <c r="A100" s="1">
        <v>3773000</v>
      </c>
    </row>
    <row r="101" spans="1:1" x14ac:dyDescent="0.2">
      <c r="A101" s="1">
        <v>3738000</v>
      </c>
    </row>
    <row r="102" spans="1:1" x14ac:dyDescent="0.2">
      <c r="A102" s="1">
        <v>4425000</v>
      </c>
    </row>
    <row r="103" spans="1:1" x14ac:dyDescent="0.2">
      <c r="A103" s="1">
        <v>4257000</v>
      </c>
    </row>
    <row r="104" spans="1:1" x14ac:dyDescent="0.2">
      <c r="A104" s="1">
        <v>3696000</v>
      </c>
    </row>
    <row r="105" spans="1:1" x14ac:dyDescent="0.2">
      <c r="A105" s="1">
        <v>4652000</v>
      </c>
    </row>
    <row r="106" spans="1:1" x14ac:dyDescent="0.2">
      <c r="A106" s="1">
        <v>3120000</v>
      </c>
    </row>
    <row r="107" spans="1:1" x14ac:dyDescent="0.2">
      <c r="A107" s="1">
        <v>4275000</v>
      </c>
    </row>
    <row r="108" spans="1:1" x14ac:dyDescent="0.2">
      <c r="A108" s="1">
        <v>3942000</v>
      </c>
    </row>
    <row r="109" spans="1:1" x14ac:dyDescent="0.2">
      <c r="A109" s="1">
        <v>4021000</v>
      </c>
    </row>
    <row r="110" spans="1:1" x14ac:dyDescent="0.2">
      <c r="A110" s="1">
        <v>3673000</v>
      </c>
    </row>
    <row r="111" spans="1:1" x14ac:dyDescent="0.2">
      <c r="A111" s="1">
        <v>3725000</v>
      </c>
    </row>
    <row r="112" spans="1:1" x14ac:dyDescent="0.2">
      <c r="A112" s="1">
        <v>4425000</v>
      </c>
    </row>
    <row r="113" spans="1:1" x14ac:dyDescent="0.2">
      <c r="A113" s="1">
        <v>4402000</v>
      </c>
    </row>
    <row r="114" spans="1:1" x14ac:dyDescent="0.2">
      <c r="A114" s="1">
        <v>4228000</v>
      </c>
    </row>
    <row r="115" spans="1:1" x14ac:dyDescent="0.2">
      <c r="A115" s="1">
        <v>4346000</v>
      </c>
    </row>
    <row r="116" spans="1:1" x14ac:dyDescent="0.2">
      <c r="A116" s="1">
        <v>4815000</v>
      </c>
    </row>
    <row r="117" spans="1:1" x14ac:dyDescent="0.2">
      <c r="A117" s="1">
        <v>4152000</v>
      </c>
    </row>
    <row r="118" spans="1:1" x14ac:dyDescent="0.2">
      <c r="A118" s="1">
        <v>4294000</v>
      </c>
    </row>
    <row r="119" spans="1:1" x14ac:dyDescent="0.2">
      <c r="A119" s="1">
        <v>4926000</v>
      </c>
    </row>
    <row r="120" spans="1:1" x14ac:dyDescent="0.2">
      <c r="A120" s="1">
        <v>3832000</v>
      </c>
    </row>
    <row r="121" spans="1:1" x14ac:dyDescent="0.2">
      <c r="A121" s="1">
        <v>4519000</v>
      </c>
    </row>
    <row r="122" spans="1:1" x14ac:dyDescent="0.2">
      <c r="A122" s="1">
        <v>4072000</v>
      </c>
    </row>
    <row r="123" spans="1:1" x14ac:dyDescent="0.2">
      <c r="A123" s="1">
        <v>4571000</v>
      </c>
    </row>
    <row r="124" spans="1:1" x14ac:dyDescent="0.2">
      <c r="A124" s="1">
        <v>3926000</v>
      </c>
    </row>
    <row r="125" spans="1:1" x14ac:dyDescent="0.2">
      <c r="A125" s="1">
        <v>3610000</v>
      </c>
    </row>
    <row r="126" spans="1:1" x14ac:dyDescent="0.2">
      <c r="A126" s="1">
        <v>4538000</v>
      </c>
    </row>
    <row r="127" spans="1:1" x14ac:dyDescent="0.2">
      <c r="A127" s="1">
        <v>3709000</v>
      </c>
    </row>
    <row r="128" spans="1:1" x14ac:dyDescent="0.2">
      <c r="A128" s="1">
        <v>4267000</v>
      </c>
    </row>
    <row r="129" spans="1:1" x14ac:dyDescent="0.2">
      <c r="A129" s="1">
        <v>4273000</v>
      </c>
    </row>
    <row r="130" spans="1:1" x14ac:dyDescent="0.2">
      <c r="A130" s="1">
        <v>3842000</v>
      </c>
    </row>
    <row r="131" spans="1:1" x14ac:dyDescent="0.2">
      <c r="A131" s="1">
        <v>3780000</v>
      </c>
    </row>
    <row r="132" spans="1:1" x14ac:dyDescent="0.2">
      <c r="A132" s="1">
        <v>3317000</v>
      </c>
    </row>
    <row r="133" spans="1:1" x14ac:dyDescent="0.2">
      <c r="A133" s="1">
        <v>4996000</v>
      </c>
    </row>
    <row r="134" spans="1:1" x14ac:dyDescent="0.2">
      <c r="A134" s="1">
        <v>3717000</v>
      </c>
    </row>
    <row r="135" spans="1:1" x14ac:dyDescent="0.2">
      <c r="A135" s="1">
        <v>4043000</v>
      </c>
    </row>
    <row r="136" spans="1:1" x14ac:dyDescent="0.2">
      <c r="A136" s="1">
        <v>3883000</v>
      </c>
    </row>
    <row r="137" spans="1:1" x14ac:dyDescent="0.2">
      <c r="A137" s="1">
        <v>5418000</v>
      </c>
    </row>
    <row r="138" spans="1:1" x14ac:dyDescent="0.2">
      <c r="A138" s="1">
        <v>4626000</v>
      </c>
    </row>
    <row r="139" spans="1:1" x14ac:dyDescent="0.2">
      <c r="A139" s="1">
        <v>4440000</v>
      </c>
    </row>
    <row r="140" spans="1:1" x14ac:dyDescent="0.2">
      <c r="A140" s="1">
        <v>4666000</v>
      </c>
    </row>
    <row r="141" spans="1:1" x14ac:dyDescent="0.2">
      <c r="A141" s="1">
        <v>4094000</v>
      </c>
    </row>
    <row r="142" spans="1:1" x14ac:dyDescent="0.2">
      <c r="A142" s="1">
        <v>4271000</v>
      </c>
    </row>
    <row r="143" spans="1:1" x14ac:dyDescent="0.2">
      <c r="A143" s="1">
        <v>3875000</v>
      </c>
    </row>
    <row r="144" spans="1:1" x14ac:dyDescent="0.2">
      <c r="A144" s="1">
        <v>3389000</v>
      </c>
    </row>
    <row r="145" spans="1:1" x14ac:dyDescent="0.2">
      <c r="A145" s="1">
        <v>4633000</v>
      </c>
    </row>
    <row r="146" spans="1:1" x14ac:dyDescent="0.2">
      <c r="A146" s="1">
        <v>3856000</v>
      </c>
    </row>
    <row r="147" spans="1:1" x14ac:dyDescent="0.2">
      <c r="A147" s="1">
        <v>3347000</v>
      </c>
    </row>
    <row r="148" spans="1:1" x14ac:dyDescent="0.2">
      <c r="A148" s="1">
        <v>4382000</v>
      </c>
    </row>
    <row r="149" spans="1:1" x14ac:dyDescent="0.2">
      <c r="A149" s="1">
        <v>4392000</v>
      </c>
    </row>
    <row r="150" spans="1:1" x14ac:dyDescent="0.2">
      <c r="A150" s="1">
        <v>4214000</v>
      </c>
    </row>
    <row r="151" spans="1:1" x14ac:dyDescent="0.2">
      <c r="A151" s="1">
        <v>4202000</v>
      </c>
    </row>
    <row r="152" spans="1:1" x14ac:dyDescent="0.2">
      <c r="A152" s="1">
        <v>3676000</v>
      </c>
    </row>
    <row r="153" spans="1:1" x14ac:dyDescent="0.2">
      <c r="A153" s="1">
        <v>4362000</v>
      </c>
    </row>
    <row r="154" spans="1:1" x14ac:dyDescent="0.2">
      <c r="A154" s="1">
        <v>4263000</v>
      </c>
    </row>
    <row r="155" spans="1:1" x14ac:dyDescent="0.2">
      <c r="A155" s="1">
        <v>4538000</v>
      </c>
    </row>
    <row r="156" spans="1:1" x14ac:dyDescent="0.2">
      <c r="A156" s="1">
        <v>2615000</v>
      </c>
    </row>
    <row r="157" spans="1:1" x14ac:dyDescent="0.2">
      <c r="A157" s="1">
        <v>4232000</v>
      </c>
    </row>
    <row r="158" spans="1:1" x14ac:dyDescent="0.2">
      <c r="A158" s="1">
        <v>4734000</v>
      </c>
    </row>
    <row r="159" spans="1:1" x14ac:dyDescent="0.2">
      <c r="A159" s="1">
        <v>3139000</v>
      </c>
    </row>
    <row r="160" spans="1:1" x14ac:dyDescent="0.2">
      <c r="A160" s="1">
        <v>4023000</v>
      </c>
    </row>
    <row r="161" spans="1:1" x14ac:dyDescent="0.2">
      <c r="A161" s="1">
        <v>4677000</v>
      </c>
    </row>
    <row r="162" spans="1:1" x14ac:dyDescent="0.2">
      <c r="A162" s="1">
        <v>4844000</v>
      </c>
    </row>
    <row r="163" spans="1:1" x14ac:dyDescent="0.2">
      <c r="A163" s="1">
        <v>4119000</v>
      </c>
    </row>
    <row r="164" spans="1:1" x14ac:dyDescent="0.2">
      <c r="A164" s="1">
        <v>4073000</v>
      </c>
    </row>
    <row r="165" spans="1:1" x14ac:dyDescent="0.2">
      <c r="A165" s="1">
        <v>4927000</v>
      </c>
    </row>
    <row r="166" spans="1:1" x14ac:dyDescent="0.2">
      <c r="A166" s="1">
        <v>3979000</v>
      </c>
    </row>
    <row r="167" spans="1:1" x14ac:dyDescent="0.2">
      <c r="A167" s="1">
        <v>3672000</v>
      </c>
    </row>
    <row r="168" spans="1:1" x14ac:dyDescent="0.2">
      <c r="A168" s="1">
        <v>4454000</v>
      </c>
    </row>
    <row r="169" spans="1:1" x14ac:dyDescent="0.2">
      <c r="A169" s="1">
        <v>3995000</v>
      </c>
    </row>
    <row r="170" spans="1:1" x14ac:dyDescent="0.2">
      <c r="A170" s="1">
        <v>4520000</v>
      </c>
    </row>
    <row r="171" spans="1:1" x14ac:dyDescent="0.2">
      <c r="A171" s="1">
        <v>4217000</v>
      </c>
    </row>
    <row r="172" spans="1:1" x14ac:dyDescent="0.2">
      <c r="A172" s="1">
        <v>4727000</v>
      </c>
    </row>
    <row r="173" spans="1:1" x14ac:dyDescent="0.2">
      <c r="A173" s="1">
        <v>3939000</v>
      </c>
    </row>
    <row r="174" spans="1:1" x14ac:dyDescent="0.2">
      <c r="A174" s="1">
        <v>3519000</v>
      </c>
    </row>
    <row r="175" spans="1:1" x14ac:dyDescent="0.2">
      <c r="A175" s="1">
        <v>3231000</v>
      </c>
    </row>
    <row r="176" spans="1:1" x14ac:dyDescent="0.2">
      <c r="A176" s="1">
        <v>2717000</v>
      </c>
    </row>
    <row r="177" spans="1:1" x14ac:dyDescent="0.2">
      <c r="A177" s="1">
        <v>4052000</v>
      </c>
    </row>
    <row r="178" spans="1:1" x14ac:dyDescent="0.2">
      <c r="A178" s="1">
        <v>4150000</v>
      </c>
    </row>
    <row r="179" spans="1:1" x14ac:dyDescent="0.2">
      <c r="A179" s="1">
        <v>3991000</v>
      </c>
    </row>
    <row r="180" spans="1:1" x14ac:dyDescent="0.2">
      <c r="A180" s="1">
        <v>4100000</v>
      </c>
    </row>
    <row r="181" spans="1:1" x14ac:dyDescent="0.2">
      <c r="A181" s="1">
        <v>4129000</v>
      </c>
    </row>
    <row r="182" spans="1:1" x14ac:dyDescent="0.2">
      <c r="A182" s="1">
        <v>4738000</v>
      </c>
    </row>
    <row r="183" spans="1:1" x14ac:dyDescent="0.2">
      <c r="A183" s="1">
        <v>4043000</v>
      </c>
    </row>
    <row r="184" spans="1:1" x14ac:dyDescent="0.2">
      <c r="A184" s="1">
        <v>3442000</v>
      </c>
    </row>
    <row r="185" spans="1:1" x14ac:dyDescent="0.2">
      <c r="A185" s="1">
        <v>3305000</v>
      </c>
    </row>
    <row r="186" spans="1:1" x14ac:dyDescent="0.2">
      <c r="A186" s="1">
        <v>4096000</v>
      </c>
    </row>
    <row r="187" spans="1:1" x14ac:dyDescent="0.2">
      <c r="A187" s="1">
        <v>4476000</v>
      </c>
    </row>
    <row r="188" spans="1:1" x14ac:dyDescent="0.2">
      <c r="A188" s="1">
        <v>3246000</v>
      </c>
    </row>
    <row r="189" spans="1:1" x14ac:dyDescent="0.2">
      <c r="A189" s="1">
        <v>3695000</v>
      </c>
    </row>
    <row r="190" spans="1:1" x14ac:dyDescent="0.2">
      <c r="A190" s="1">
        <v>4262000</v>
      </c>
    </row>
    <row r="191" spans="1:1" x14ac:dyDescent="0.2">
      <c r="A191" s="1">
        <v>3892000</v>
      </c>
    </row>
    <row r="192" spans="1:1" x14ac:dyDescent="0.2">
      <c r="A192" s="1">
        <v>3828000</v>
      </c>
    </row>
    <row r="193" spans="1:1" x14ac:dyDescent="0.2">
      <c r="A193" s="1">
        <v>3918000</v>
      </c>
    </row>
    <row r="194" spans="1:1" x14ac:dyDescent="0.2">
      <c r="A194" s="1">
        <v>3780000</v>
      </c>
    </row>
    <row r="195" spans="1:1" x14ac:dyDescent="0.2">
      <c r="A195" s="1">
        <v>3599000</v>
      </c>
    </row>
    <row r="196" spans="1:1" x14ac:dyDescent="0.2">
      <c r="A196" s="1">
        <v>4322000</v>
      </c>
    </row>
    <row r="197" spans="1:1" x14ac:dyDescent="0.2">
      <c r="A197" s="1">
        <v>4029000</v>
      </c>
    </row>
    <row r="198" spans="1:1" x14ac:dyDescent="0.2">
      <c r="A198" s="1">
        <v>4632000</v>
      </c>
    </row>
    <row r="199" spans="1:1" x14ac:dyDescent="0.2">
      <c r="A199" s="1">
        <v>4131000</v>
      </c>
    </row>
    <row r="200" spans="1:1" x14ac:dyDescent="0.2">
      <c r="A200" s="1">
        <v>4029000</v>
      </c>
    </row>
  </sheetData>
  <pageMargins left="0.75" right="0.75" top="1" bottom="1" header="0.5" footer="0.5"/>
  <pageSetup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1"/>
  <sheetViews>
    <sheetView workbookViewId="0"/>
  </sheetViews>
  <sheetFormatPr defaultRowHeight="12.75" x14ac:dyDescent="0.2"/>
  <cols>
    <col min="1" max="2" width="36.7109375" customWidth="1"/>
  </cols>
  <sheetData>
    <row r="1" spans="1:16" x14ac:dyDescent="0.2">
      <c r="A1" s="2" t="s">
        <v>0</v>
      </c>
    </row>
    <row r="2" spans="1:16" x14ac:dyDescent="0.2">
      <c r="P2">
        <f ca="1">_xll.CB.RecalcCounterFN()</f>
        <v>3</v>
      </c>
    </row>
    <row r="3" spans="1:16" x14ac:dyDescent="0.2">
      <c r="A3" t="s">
        <v>1</v>
      </c>
      <c r="B3" t="s">
        <v>2</v>
      </c>
      <c r="C3">
        <v>0</v>
      </c>
    </row>
    <row r="4" spans="1:16" x14ac:dyDescent="0.2">
      <c r="A4" t="s">
        <v>3</v>
      </c>
    </row>
    <row r="5" spans="1:16" x14ac:dyDescent="0.2">
      <c r="A5" t="s">
        <v>4</v>
      </c>
    </row>
    <row r="7" spans="1:16" x14ac:dyDescent="0.2">
      <c r="A7" s="2" t="s">
        <v>5</v>
      </c>
      <c r="B7" t="s">
        <v>6</v>
      </c>
    </row>
    <row r="8" spans="1:16" x14ac:dyDescent="0.2">
      <c r="B8">
        <v>2</v>
      </c>
    </row>
    <row r="10" spans="1:16" x14ac:dyDescent="0.2">
      <c r="A10" t="s">
        <v>7</v>
      </c>
    </row>
    <row r="11" spans="1:16" x14ac:dyDescent="0.2">
      <c r="A11" t="e">
        <f>CB_DATA_!#REF!</f>
        <v>#REF!</v>
      </c>
      <c r="B11" t="e">
        <f>model!#REF!</f>
        <v>#REF!</v>
      </c>
    </row>
    <row r="13" spans="1:16" x14ac:dyDescent="0.2">
      <c r="A13" t="s">
        <v>8</v>
      </c>
    </row>
    <row r="14" spans="1:16" x14ac:dyDescent="0.2">
      <c r="A14" t="s">
        <v>12</v>
      </c>
      <c r="B14" t="s">
        <v>15</v>
      </c>
    </row>
    <row r="16" spans="1:16" x14ac:dyDescent="0.2">
      <c r="A16" t="s">
        <v>9</v>
      </c>
    </row>
    <row r="19" spans="1:2" x14ac:dyDescent="0.2">
      <c r="A19" t="s">
        <v>10</v>
      </c>
    </row>
    <row r="20" spans="1:2" x14ac:dyDescent="0.2">
      <c r="A20">
        <v>28</v>
      </c>
      <c r="B20">
        <v>31</v>
      </c>
    </row>
    <row r="25" spans="1:2" x14ac:dyDescent="0.2">
      <c r="A25" s="2" t="s">
        <v>11</v>
      </c>
    </row>
    <row r="26" spans="1:2" x14ac:dyDescent="0.2">
      <c r="A26" s="3" t="s">
        <v>13</v>
      </c>
      <c r="B26" s="3" t="s">
        <v>48</v>
      </c>
    </row>
    <row r="27" spans="1:2" x14ac:dyDescent="0.2">
      <c r="A27" t="s">
        <v>16</v>
      </c>
      <c r="B27" t="s">
        <v>73</v>
      </c>
    </row>
    <row r="28" spans="1:2" x14ac:dyDescent="0.2">
      <c r="A28" s="3" t="s">
        <v>14</v>
      </c>
      <c r="B28" s="3" t="s">
        <v>14</v>
      </c>
    </row>
    <row r="29" spans="1:2" x14ac:dyDescent="0.2">
      <c r="B29" s="3" t="s">
        <v>13</v>
      </c>
    </row>
    <row r="30" spans="1:2" x14ac:dyDescent="0.2">
      <c r="B30" t="s">
        <v>49</v>
      </c>
    </row>
    <row r="31" spans="1:2" x14ac:dyDescent="0.2">
      <c r="B31" s="3" t="s">
        <v>14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8"/>
  <sheetViews>
    <sheetView tabSelected="1" topLeftCell="I1" zoomScale="140" zoomScaleNormal="140" workbookViewId="0">
      <selection activeCell="Q9" sqref="Q9"/>
    </sheetView>
  </sheetViews>
  <sheetFormatPr defaultRowHeight="12.75" x14ac:dyDescent="0.2"/>
  <cols>
    <col min="1" max="1" width="5" customWidth="1"/>
    <col min="2" max="2" width="29.42578125" customWidth="1"/>
    <col min="3" max="3" width="19.42578125" customWidth="1"/>
    <col min="4" max="4" width="9.7109375" customWidth="1"/>
    <col min="5" max="5" width="25.42578125" customWidth="1"/>
    <col min="6" max="6" width="17.5703125" customWidth="1"/>
    <col min="7" max="7" width="15.28515625" customWidth="1"/>
    <col min="8" max="8" width="24.28515625" customWidth="1"/>
    <col min="9" max="9" width="17.42578125" customWidth="1"/>
    <col min="13" max="13" width="12.7109375" customWidth="1"/>
    <col min="17" max="17" width="15.85546875" customWidth="1"/>
  </cols>
  <sheetData>
    <row r="1" spans="1:9" x14ac:dyDescent="0.2">
      <c r="A1" s="5" t="s">
        <v>25</v>
      </c>
      <c r="B1" s="4"/>
      <c r="C1" s="4"/>
    </row>
    <row r="3" spans="1:9" x14ac:dyDescent="0.2">
      <c r="A3" s="12" t="s">
        <v>26</v>
      </c>
      <c r="B3" s="12"/>
      <c r="C3" s="12"/>
      <c r="E3" s="12" t="s">
        <v>43</v>
      </c>
      <c r="F3" s="12"/>
    </row>
    <row r="4" spans="1:9" x14ac:dyDescent="0.2">
      <c r="B4" s="13" t="s">
        <v>45</v>
      </c>
    </row>
    <row r="6" spans="1:9" x14ac:dyDescent="0.2">
      <c r="B6" s="13" t="s">
        <v>30</v>
      </c>
      <c r="C6" s="7" t="s">
        <v>29</v>
      </c>
      <c r="E6" t="s">
        <v>17</v>
      </c>
      <c r="F6" s="18">
        <v>4000000</v>
      </c>
      <c r="H6" t="s">
        <v>69</v>
      </c>
      <c r="I6">
        <v>800</v>
      </c>
    </row>
    <row r="7" spans="1:9" x14ac:dyDescent="0.2">
      <c r="B7" s="14" t="s">
        <v>27</v>
      </c>
      <c r="C7">
        <v>20</v>
      </c>
      <c r="E7" t="s">
        <v>18</v>
      </c>
      <c r="F7" s="19">
        <v>25</v>
      </c>
      <c r="H7" t="s">
        <v>70</v>
      </c>
      <c r="I7">
        <v>225</v>
      </c>
    </row>
    <row r="8" spans="1:9" x14ac:dyDescent="0.2">
      <c r="B8" s="13" t="s">
        <v>18</v>
      </c>
      <c r="E8" t="s">
        <v>19</v>
      </c>
      <c r="F8" t="str">
        <f>IF(F7&gt;=C7,"yes","no")</f>
        <v>yes</v>
      </c>
    </row>
    <row r="9" spans="1:9" x14ac:dyDescent="0.2">
      <c r="B9" s="8" t="s">
        <v>28</v>
      </c>
      <c r="C9">
        <v>100</v>
      </c>
      <c r="E9" t="s">
        <v>20</v>
      </c>
      <c r="F9" s="18">
        <v>16000000</v>
      </c>
      <c r="H9" t="s">
        <v>71</v>
      </c>
      <c r="I9">
        <f>I7/I6</f>
        <v>0.28125</v>
      </c>
    </row>
    <row r="10" spans="1:9" x14ac:dyDescent="0.2">
      <c r="B10" s="8" t="s">
        <v>47</v>
      </c>
      <c r="C10" s="6">
        <f>I12</f>
        <v>0.25004697750596161</v>
      </c>
      <c r="E10" t="s">
        <v>21</v>
      </c>
      <c r="F10" s="16">
        <f>C15</f>
        <v>40000000</v>
      </c>
    </row>
    <row r="11" spans="1:9" x14ac:dyDescent="0.2">
      <c r="B11" s="13" t="s">
        <v>20</v>
      </c>
      <c r="E11" t="s">
        <v>46</v>
      </c>
      <c r="F11" s="20">
        <v>2.5000000000000001E-2</v>
      </c>
      <c r="H11" t="s">
        <v>72</v>
      </c>
    </row>
    <row r="12" spans="1:9" x14ac:dyDescent="0.2">
      <c r="B12" s="8" t="s">
        <v>31</v>
      </c>
      <c r="C12" s="1">
        <v>12000000</v>
      </c>
      <c r="E12" t="s">
        <v>22</v>
      </c>
      <c r="F12" s="10">
        <f>F10*(1+F11)</f>
        <v>41000000</v>
      </c>
      <c r="H12" t="s">
        <v>67</v>
      </c>
      <c r="I12">
        <f>I9-TINV(0.05,799)*SQRT(I9*(1-I9)/I6)</f>
        <v>0.25004697750596161</v>
      </c>
    </row>
    <row r="13" spans="1:9" x14ac:dyDescent="0.2">
      <c r="B13" s="8" t="s">
        <v>32</v>
      </c>
      <c r="C13" s="1">
        <v>16000000</v>
      </c>
      <c r="E13" t="s">
        <v>23</v>
      </c>
      <c r="F13" s="21">
        <v>0.08</v>
      </c>
      <c r="H13" t="s">
        <v>68</v>
      </c>
      <c r="I13">
        <f>I9+TINV(0.05,799)*SQRT(I9*(1-I9)/(I6))</f>
        <v>0.31245302249403839</v>
      </c>
    </row>
    <row r="14" spans="1:9" x14ac:dyDescent="0.2">
      <c r="B14" s="8" t="s">
        <v>33</v>
      </c>
      <c r="C14" s="1">
        <v>18000000</v>
      </c>
      <c r="E14" t="s">
        <v>24</v>
      </c>
      <c r="F14" s="16">
        <f>F13*F12</f>
        <v>3280000</v>
      </c>
    </row>
    <row r="15" spans="1:9" x14ac:dyDescent="0.2">
      <c r="B15" s="11" t="s">
        <v>34</v>
      </c>
      <c r="C15" s="10">
        <v>40000000</v>
      </c>
      <c r="E15" t="s">
        <v>42</v>
      </c>
      <c r="F15" s="17">
        <f>C29</f>
        <v>12</v>
      </c>
    </row>
    <row r="16" spans="1:9" x14ac:dyDescent="0.2">
      <c r="B16" s="15" t="s">
        <v>37</v>
      </c>
    </row>
    <row r="17" spans="2:17" x14ac:dyDescent="0.2">
      <c r="B17" s="11" t="s">
        <v>35</v>
      </c>
      <c r="E17" t="s">
        <v>44</v>
      </c>
      <c r="F17" s="22">
        <f>IF(F8="yes",F14*F15-F6-F9,-F6)</f>
        <v>19360000</v>
      </c>
    </row>
    <row r="18" spans="2:17" x14ac:dyDescent="0.2">
      <c r="B18" s="8" t="s">
        <v>36</v>
      </c>
      <c r="C18">
        <v>0.75</v>
      </c>
    </row>
    <row r="19" spans="2:17" x14ac:dyDescent="0.2">
      <c r="B19" s="8" t="s">
        <v>31</v>
      </c>
      <c r="C19" s="6">
        <v>0</v>
      </c>
    </row>
    <row r="20" spans="2:17" x14ac:dyDescent="0.2">
      <c r="B20" s="8" t="s">
        <v>33</v>
      </c>
      <c r="C20" s="6">
        <v>0.05</v>
      </c>
      <c r="E20" t="s">
        <v>50</v>
      </c>
      <c r="H20" t="s">
        <v>50</v>
      </c>
      <c r="L20" t="s">
        <v>50</v>
      </c>
      <c r="P20" t="s">
        <v>50</v>
      </c>
    </row>
    <row r="21" spans="2:17" x14ac:dyDescent="0.2">
      <c r="B21" s="11" t="s">
        <v>38</v>
      </c>
      <c r="E21" t="s">
        <v>51</v>
      </c>
      <c r="F21" t="s">
        <v>52</v>
      </c>
      <c r="H21" t="s">
        <v>51</v>
      </c>
      <c r="I21" t="s">
        <v>52</v>
      </c>
      <c r="L21" t="s">
        <v>51</v>
      </c>
      <c r="M21" t="s">
        <v>52</v>
      </c>
      <c r="P21" t="s">
        <v>51</v>
      </c>
      <c r="Q21" t="s">
        <v>52</v>
      </c>
    </row>
    <row r="22" spans="2:17" x14ac:dyDescent="0.2">
      <c r="B22" s="8" t="s">
        <v>36</v>
      </c>
      <c r="C22">
        <f>1-C18</f>
        <v>0.25</v>
      </c>
      <c r="E22" t="s">
        <v>53</v>
      </c>
      <c r="F22" s="23">
        <v>1000</v>
      </c>
      <c r="H22" t="s">
        <v>53</v>
      </c>
      <c r="I22" s="23">
        <v>1000</v>
      </c>
      <c r="L22" t="s">
        <v>53</v>
      </c>
      <c r="M22" s="23">
        <v>1000</v>
      </c>
      <c r="P22" t="s">
        <v>53</v>
      </c>
      <c r="Q22" s="23">
        <v>1000</v>
      </c>
    </row>
    <row r="23" spans="2:17" x14ac:dyDescent="0.2">
      <c r="B23" s="8" t="s">
        <v>31</v>
      </c>
      <c r="C23" s="6">
        <v>-0.15</v>
      </c>
      <c r="E23" t="s">
        <v>54</v>
      </c>
      <c r="F23" s="23">
        <v>19360000</v>
      </c>
      <c r="H23" t="s">
        <v>54</v>
      </c>
      <c r="I23" s="24">
        <v>19360000</v>
      </c>
      <c r="L23" t="s">
        <v>54</v>
      </c>
      <c r="M23" s="24">
        <v>19360000</v>
      </c>
      <c r="P23" t="s">
        <v>54</v>
      </c>
      <c r="Q23" s="24">
        <v>19360000</v>
      </c>
    </row>
    <row r="24" spans="2:17" x14ac:dyDescent="0.2">
      <c r="B24" s="8" t="s">
        <v>33</v>
      </c>
      <c r="C24" s="6">
        <v>-0.05</v>
      </c>
      <c r="E24" t="s">
        <v>55</v>
      </c>
      <c r="F24" s="24">
        <v>18096114</v>
      </c>
      <c r="H24" t="s">
        <v>55</v>
      </c>
      <c r="I24" s="24">
        <v>7404403</v>
      </c>
      <c r="L24" t="s">
        <v>55</v>
      </c>
      <c r="M24" s="24">
        <v>11189254</v>
      </c>
      <c r="P24" t="s">
        <v>55</v>
      </c>
      <c r="Q24" s="24">
        <v>13507471</v>
      </c>
    </row>
    <row r="25" spans="2:17" x14ac:dyDescent="0.2">
      <c r="B25" s="15" t="s">
        <v>39</v>
      </c>
      <c r="E25" t="s">
        <v>56</v>
      </c>
      <c r="F25" s="24">
        <v>18433261</v>
      </c>
      <c r="H25" t="s">
        <v>56</v>
      </c>
      <c r="I25" s="24">
        <v>-3143274</v>
      </c>
      <c r="L25" t="s">
        <v>56</v>
      </c>
      <c r="M25" s="24">
        <v>12220865</v>
      </c>
      <c r="P25" t="s">
        <v>56</v>
      </c>
      <c r="Q25" s="24">
        <v>14883347</v>
      </c>
    </row>
    <row r="26" spans="2:17" x14ac:dyDescent="0.2">
      <c r="B26" s="8" t="s">
        <v>40</v>
      </c>
      <c r="C26" s="6">
        <v>0.08</v>
      </c>
      <c r="E26" t="s">
        <v>57</v>
      </c>
      <c r="F26" s="24" t="s">
        <v>58</v>
      </c>
      <c r="H26" t="s">
        <v>57</v>
      </c>
      <c r="I26" t="s">
        <v>58</v>
      </c>
      <c r="L26" t="s">
        <v>57</v>
      </c>
      <c r="M26" t="s">
        <v>58</v>
      </c>
      <c r="P26" t="s">
        <v>57</v>
      </c>
      <c r="Q26" t="s">
        <v>58</v>
      </c>
    </row>
    <row r="27" spans="2:17" x14ac:dyDescent="0.2">
      <c r="B27" s="8" t="s">
        <v>41</v>
      </c>
      <c r="C27" s="6">
        <v>0.02</v>
      </c>
      <c r="E27" t="s">
        <v>59</v>
      </c>
      <c r="F27" s="24">
        <v>10847446</v>
      </c>
      <c r="H27" t="s">
        <v>59</v>
      </c>
      <c r="I27" s="24">
        <v>13521053</v>
      </c>
      <c r="L27" t="s">
        <v>59</v>
      </c>
      <c r="M27" s="24">
        <v>13611984</v>
      </c>
      <c r="P27" t="s">
        <v>59</v>
      </c>
      <c r="Q27" s="24">
        <v>13139117</v>
      </c>
    </row>
    <row r="28" spans="2:17" x14ac:dyDescent="0.2">
      <c r="B28" s="8" t="s">
        <v>31</v>
      </c>
      <c r="C28" s="6">
        <v>0.05</v>
      </c>
      <c r="E28" t="s">
        <v>60</v>
      </c>
      <c r="F28" s="24">
        <v>117667078124982</v>
      </c>
      <c r="H28" t="s">
        <v>60</v>
      </c>
      <c r="I28" s="24">
        <v>182818873780739</v>
      </c>
      <c r="L28" t="s">
        <v>60</v>
      </c>
      <c r="M28" s="24">
        <v>185286098833841</v>
      </c>
      <c r="P28" t="s">
        <v>60</v>
      </c>
      <c r="Q28" s="24">
        <v>172636383690004</v>
      </c>
    </row>
    <row r="29" spans="2:17" x14ac:dyDescent="0.2">
      <c r="B29" s="11" t="s">
        <v>42</v>
      </c>
      <c r="C29" s="9">
        <v>12</v>
      </c>
      <c r="E29" t="s">
        <v>61</v>
      </c>
      <c r="F29" s="24">
        <v>-0.17430000000000001</v>
      </c>
      <c r="H29" t="s">
        <v>61</v>
      </c>
      <c r="I29">
        <v>0.70789999999999997</v>
      </c>
      <c r="L29" t="s">
        <v>61</v>
      </c>
      <c r="M29">
        <v>0.26129999999999998</v>
      </c>
      <c r="P29" t="s">
        <v>61</v>
      </c>
      <c r="Q29">
        <v>3.2000000000000001E-2</v>
      </c>
    </row>
    <row r="30" spans="2:17" x14ac:dyDescent="0.2">
      <c r="E30" t="s">
        <v>62</v>
      </c>
      <c r="F30">
        <v>2.84</v>
      </c>
      <c r="H30" t="s">
        <v>62</v>
      </c>
      <c r="I30">
        <v>2.19</v>
      </c>
      <c r="L30" t="s">
        <v>62</v>
      </c>
      <c r="M30">
        <v>1.9</v>
      </c>
      <c r="P30" t="s">
        <v>62</v>
      </c>
      <c r="Q30">
        <v>2.0099999999999998</v>
      </c>
    </row>
    <row r="31" spans="2:17" x14ac:dyDescent="0.2">
      <c r="E31" t="s">
        <v>63</v>
      </c>
      <c r="F31">
        <v>0.59940000000000004</v>
      </c>
      <c r="H31" t="s">
        <v>63</v>
      </c>
      <c r="I31">
        <v>1.83</v>
      </c>
      <c r="L31" t="s">
        <v>63</v>
      </c>
      <c r="M31">
        <v>1.22</v>
      </c>
      <c r="P31" t="s">
        <v>63</v>
      </c>
      <c r="Q31">
        <v>0.97270000000000001</v>
      </c>
    </row>
    <row r="32" spans="2:17" x14ac:dyDescent="0.2">
      <c r="E32" t="s">
        <v>64</v>
      </c>
      <c r="F32" s="24">
        <v>-5056067</v>
      </c>
      <c r="H32" t="s">
        <v>64</v>
      </c>
      <c r="I32" s="24">
        <v>-5443556</v>
      </c>
      <c r="L32" t="s">
        <v>64</v>
      </c>
      <c r="M32" s="24">
        <v>-5443556</v>
      </c>
      <c r="P32" t="s">
        <v>64</v>
      </c>
      <c r="Q32" s="24">
        <v>-5443556</v>
      </c>
    </row>
    <row r="33" spans="5:17" x14ac:dyDescent="0.2">
      <c r="E33" t="s">
        <v>65</v>
      </c>
      <c r="F33" s="24">
        <v>48787202</v>
      </c>
      <c r="H33" t="s">
        <v>65</v>
      </c>
      <c r="I33" s="24">
        <v>48787202</v>
      </c>
      <c r="L33" t="s">
        <v>65</v>
      </c>
      <c r="M33" s="24">
        <v>48787202</v>
      </c>
      <c r="P33" t="s">
        <v>65</v>
      </c>
      <c r="Q33" s="24">
        <v>48787202</v>
      </c>
    </row>
    <row r="34" spans="5:17" x14ac:dyDescent="0.2">
      <c r="E34" t="s">
        <v>66</v>
      </c>
      <c r="F34" s="24">
        <v>343026</v>
      </c>
      <c r="H34" t="s">
        <v>66</v>
      </c>
      <c r="I34" s="24">
        <v>427573</v>
      </c>
      <c r="L34" t="s">
        <v>66</v>
      </c>
      <c r="M34" s="24">
        <v>430449</v>
      </c>
      <c r="P34" t="s">
        <v>66</v>
      </c>
      <c r="Q34" s="24">
        <v>415495</v>
      </c>
    </row>
    <row r="35" spans="5:17" x14ac:dyDescent="0.2">
      <c r="F35" s="24"/>
    </row>
    <row r="36" spans="5:17" x14ac:dyDescent="0.2">
      <c r="E36" t="s">
        <v>67</v>
      </c>
      <c r="F36" s="24">
        <f>F24-TINV(0.05,999)*F34</f>
        <v>17422979.857953232</v>
      </c>
      <c r="H36" t="s">
        <v>67</v>
      </c>
      <c r="I36" s="24">
        <f>I24-TINV(0.05,999)*I34</f>
        <v>6565358.7744387817</v>
      </c>
      <c r="L36" t="s">
        <v>67</v>
      </c>
      <c r="M36" s="24">
        <f>M24-TINV(0.05,999)*M34</f>
        <v>10344566.080396563</v>
      </c>
      <c r="P36" t="s">
        <v>67</v>
      </c>
      <c r="Q36" s="24">
        <f>Q24-TINV(0.05,999)*Q34</f>
        <v>12692127.934606351</v>
      </c>
    </row>
    <row r="37" spans="5:17" x14ac:dyDescent="0.2">
      <c r="E37" t="s">
        <v>68</v>
      </c>
      <c r="F37" s="24">
        <f>F24+TINV(0.05,999)*F34</f>
        <v>18769248.142046768</v>
      </c>
      <c r="H37" t="s">
        <v>68</v>
      </c>
      <c r="I37" s="24">
        <f>I24+TINV(0.05,999)*I34</f>
        <v>8243447.2255612183</v>
      </c>
      <c r="L37" t="s">
        <v>68</v>
      </c>
      <c r="M37" s="24">
        <f>M24+TINV(0.05,999)*M34</f>
        <v>12033941.919603437</v>
      </c>
      <c r="P37" t="s">
        <v>68</v>
      </c>
      <c r="Q37" s="24">
        <f>Q24+TINV(0.05,999)*Q34</f>
        <v>14322814.065393649</v>
      </c>
    </row>
    <row r="38" spans="5:17" x14ac:dyDescent="0.2">
      <c r="F38" s="24"/>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historical</vt:lpstr>
      <vt:lpstr>model</vt:lpstr>
    </vt:vector>
  </TitlesOfParts>
  <Company>Le Moyne College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lemo1946</dc:creator>
  <cp:lastModifiedBy>LeMoyne College</cp:lastModifiedBy>
  <dcterms:created xsi:type="dcterms:W3CDTF">2013-11-05T14:03:08Z</dcterms:created>
  <dcterms:modified xsi:type="dcterms:W3CDTF">2015-11-16T21:42:14Z</dcterms:modified>
</cp:coreProperties>
</file>