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5480" windowHeight="9210"/>
  </bookViews>
  <sheets>
    <sheet name="Sheet1" sheetId="1" r:id="rId1"/>
    <sheet name="Sheet2" sheetId="2" r:id="rId2"/>
    <sheet name="Sheet3" sheetId="3" r:id="rId3"/>
  </sheets>
  <calcPr calcId="145621" calcMode="autoNoTable"/>
</workbook>
</file>

<file path=xl/calcChain.xml><?xml version="1.0" encoding="utf-8"?>
<calcChain xmlns="http://schemas.openxmlformats.org/spreadsheetml/2006/main">
  <c r="B36" i="1" l="1"/>
  <c r="L33" i="2" l="1"/>
  <c r="D9" i="2"/>
  <c r="D10" i="2" s="1"/>
  <c r="D11" i="2" s="1"/>
  <c r="D8" i="2"/>
  <c r="C14" i="2" s="1"/>
  <c r="D14" i="2" s="1"/>
  <c r="D6" i="2"/>
  <c r="D4" i="2"/>
  <c r="D3" i="2"/>
  <c r="I16" i="2" s="1"/>
  <c r="D1" i="2"/>
  <c r="I40" i="1"/>
  <c r="I35" i="1"/>
  <c r="B44" i="1"/>
  <c r="I14" i="1"/>
  <c r="H15" i="1" s="1"/>
  <c r="I15" i="1" s="1"/>
  <c r="H16" i="1" s="1"/>
  <c r="I16" i="1" s="1"/>
  <c r="D14" i="1"/>
  <c r="C15" i="1" s="1"/>
  <c r="D15" i="1" s="1"/>
  <c r="C16" i="1" s="1"/>
  <c r="D16" i="1" s="1"/>
  <c r="I7" i="1"/>
  <c r="H8" i="1" s="1"/>
  <c r="I8" i="1" s="1"/>
  <c r="H9" i="1" s="1"/>
  <c r="I9" i="1" s="1"/>
  <c r="C8" i="1"/>
  <c r="D7" i="1"/>
  <c r="B33" i="1"/>
  <c r="I43" i="1" l="1"/>
  <c r="I42" i="1"/>
  <c r="I38" i="1"/>
  <c r="I37" i="1"/>
  <c r="C15" i="2"/>
  <c r="D15" i="2" s="1"/>
  <c r="C16" i="2" s="1"/>
  <c r="D16" i="2" s="1"/>
  <c r="C17" i="2" s="1"/>
  <c r="D17" i="2" s="1"/>
  <c r="C18" i="2" s="1"/>
  <c r="D18" i="2" s="1"/>
  <c r="C19" i="2" s="1"/>
  <c r="D19" i="2" s="1"/>
  <c r="C20" i="2" s="1"/>
  <c r="D20" i="2" s="1"/>
  <c r="C21" i="2" s="1"/>
  <c r="D21" i="2" s="1"/>
  <c r="C22" i="2" s="1"/>
  <c r="D22" i="2" s="1"/>
  <c r="C23" i="2" s="1"/>
  <c r="D23" i="2" s="1"/>
  <c r="C24" i="2" s="1"/>
  <c r="D24" i="2" s="1"/>
  <c r="C25" i="2" s="1"/>
  <c r="D25" i="2" s="1"/>
  <c r="C26" i="2" s="1"/>
  <c r="D26" i="2" s="1"/>
  <c r="C27" i="2" s="1"/>
  <c r="D27" i="2" s="1"/>
  <c r="E14" i="2" a="1"/>
  <c r="E14" i="2" s="1"/>
  <c r="D8" i="1"/>
  <c r="C9" i="1" s="1"/>
  <c r="D9" i="1" s="1"/>
  <c r="I15" i="2"/>
  <c r="J15" i="2" s="1"/>
  <c r="I25" i="2"/>
  <c r="I23" i="2"/>
  <c r="I21" i="2"/>
  <c r="I19" i="2"/>
  <c r="I17" i="2"/>
  <c r="J17" i="2" s="1"/>
  <c r="I26" i="2"/>
  <c r="I24" i="2"/>
  <c r="J24" i="2" s="1"/>
  <c r="I22" i="2"/>
  <c r="I20" i="2"/>
  <c r="J20" i="2" s="1"/>
  <c r="I18" i="2"/>
  <c r="E16" i="2" l="1"/>
  <c r="E20" i="2"/>
  <c r="E24" i="2"/>
  <c r="E15" i="2"/>
  <c r="E19" i="2"/>
  <c r="E23" i="2"/>
  <c r="E27" i="2"/>
  <c r="J21" i="2"/>
  <c r="J25" i="2"/>
  <c r="E18" i="2"/>
  <c r="E22" i="2"/>
  <c r="E26" i="2"/>
  <c r="E17" i="2"/>
  <c r="E21" i="2"/>
  <c r="E25" i="2"/>
  <c r="J18" i="2"/>
  <c r="J22" i="2"/>
  <c r="J26" i="2"/>
  <c r="J27" i="2"/>
  <c r="J19" i="2"/>
  <c r="J23" i="2"/>
  <c r="J16" i="2"/>
  <c r="E29" i="2"/>
  <c r="K24" i="2" s="1"/>
  <c r="L24" i="2" s="1"/>
  <c r="B34" i="1"/>
  <c r="B35" i="1" l="1"/>
  <c r="B37" i="1" s="1"/>
  <c r="B39" i="1" s="1"/>
  <c r="B42" i="1"/>
  <c r="K15" i="2"/>
  <c r="K23" i="2"/>
  <c r="L23" i="2" s="1"/>
  <c r="K27" i="2"/>
  <c r="L27" i="2" s="1"/>
  <c r="K22" i="2"/>
  <c r="L22" i="2" s="1"/>
  <c r="K25" i="2"/>
  <c r="L25" i="2" s="1"/>
  <c r="K17" i="2"/>
  <c r="L17" i="2" s="1"/>
  <c r="K20" i="2"/>
  <c r="L20" i="2" s="1"/>
  <c r="K16" i="2"/>
  <c r="L16" i="2" s="1"/>
  <c r="J29" i="2"/>
  <c r="K19" i="2"/>
  <c r="L19" i="2" s="1"/>
  <c r="K26" i="2"/>
  <c r="L26" i="2" s="1"/>
  <c r="K18" i="2"/>
  <c r="L18" i="2" s="1"/>
  <c r="K21" i="2"/>
  <c r="L21" i="2" s="1"/>
  <c r="B43" i="1" l="1"/>
  <c r="B45" i="1" s="1"/>
  <c r="B38" i="1"/>
  <c r="K29" i="2"/>
  <c r="L15" i="2"/>
  <c r="L31" i="2" s="1"/>
  <c r="B46" i="1" l="1"/>
  <c r="B47" i="1"/>
  <c r="B40" i="1"/>
  <c r="B48" i="1" l="1"/>
  <c r="B50" i="1" l="1"/>
  <c r="F34" i="1" s="1"/>
</calcChain>
</file>

<file path=xl/sharedStrings.xml><?xml version="1.0" encoding="utf-8"?>
<sst xmlns="http://schemas.openxmlformats.org/spreadsheetml/2006/main" count="91" uniqueCount="65">
  <si>
    <t>Name</t>
  </si>
  <si>
    <t>Given Information</t>
  </si>
  <si>
    <t>Possible 1st year rate if</t>
  </si>
  <si>
    <t>change in enrollment</t>
  </si>
  <si>
    <t>Probability</t>
  </si>
  <si>
    <t xml:space="preserve">Estimated </t>
  </si>
  <si>
    <t>Possible 2st year rate if</t>
  </si>
  <si>
    <t xml:space="preserve">If the 1st year rate of change is -0.03 </t>
  </si>
  <si>
    <t>If the 1st year rate of change is 0</t>
  </si>
  <si>
    <t>If the 1st year rate of change is +0.05</t>
  </si>
  <si>
    <t>% signing up for meal plan</t>
  </si>
  <si>
    <t>mean</t>
  </si>
  <si>
    <t>st dev</t>
  </si>
  <si>
    <t>Ammual Meal Plan Fee</t>
  </si>
  <si>
    <t>Dining Service Charge</t>
  </si>
  <si>
    <t xml:space="preserve">Model </t>
  </si>
  <si>
    <t>Current Enrollment</t>
  </si>
  <si>
    <t>Discount Rate</t>
  </si>
  <si>
    <t>start</t>
  </si>
  <si>
    <t>end</t>
  </si>
  <si>
    <t>1st year enrollment</t>
  </si>
  <si>
    <t>2nd year rate of change</t>
  </si>
  <si>
    <t>1st year rate of change</t>
  </si>
  <si>
    <t>2nd year enrollment</t>
  </si>
  <si>
    <t>1st year % on meal plan</t>
  </si>
  <si>
    <t>2nd year % on meal plan</t>
  </si>
  <si>
    <t>1st year # on meal plan</t>
  </si>
  <si>
    <t>2nd year # on meal plan</t>
  </si>
  <si>
    <t>1 st year revenue</t>
  </si>
  <si>
    <t>2nd year revenue</t>
  </si>
  <si>
    <t>1st year costs</t>
  </si>
  <si>
    <t>2nd year costs</t>
  </si>
  <si>
    <t>1st year Profit</t>
  </si>
  <si>
    <t>2nd Year Profit</t>
  </si>
  <si>
    <t>NPV of Profits</t>
  </si>
  <si>
    <t>trials</t>
  </si>
  <si>
    <t>mean NPV</t>
  </si>
  <si>
    <t>lower</t>
  </si>
  <si>
    <t>upper</t>
  </si>
  <si>
    <t>% &gt; $900K</t>
  </si>
  <si>
    <t>count</t>
  </si>
  <si>
    <t># classes</t>
  </si>
  <si>
    <t>min</t>
  </si>
  <si>
    <t>max</t>
  </si>
  <si>
    <t>range</t>
  </si>
  <si>
    <t>width</t>
  </si>
  <si>
    <t>frequency</t>
  </si>
  <si>
    <t>observations</t>
  </si>
  <si>
    <t>cum prob</t>
  </si>
  <si>
    <t>bin prob</t>
  </si>
  <si>
    <t>expected</t>
  </si>
  <si>
    <t>rel sq dev</t>
  </si>
  <si>
    <t>chi sq stat</t>
  </si>
  <si>
    <t>critical value</t>
  </si>
  <si>
    <t>NPV</t>
  </si>
  <si>
    <t>Solution</t>
  </si>
  <si>
    <t>&gt;= cutoff</t>
  </si>
  <si>
    <t>&lt; cutoff</t>
  </si>
  <si>
    <t>cutoff</t>
  </si>
  <si>
    <t>90 to 100</t>
  </si>
  <si>
    <t>80's</t>
  </si>
  <si>
    <t>70's</t>
  </si>
  <si>
    <t>60's</t>
  </si>
  <si>
    <t>50's</t>
  </si>
  <si>
    <t>below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</si>
</sst>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3" borderId="0" xfId="0" applyFont="1" applyFill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Fill="1"/>
    <xf numFmtId="0" fontId="0" fillId="2" borderId="4" xfId="0" applyFill="1" applyBorder="1"/>
    <xf numFmtId="0" fontId="0" fillId="2" borderId="6" xfId="0" applyFill="1" applyBorder="1"/>
    <xf numFmtId="0" fontId="0" fillId="2" borderId="5" xfId="0" applyFill="1" applyBorder="1"/>
    <xf numFmtId="0" fontId="0" fillId="0" borderId="0" xfId="0" applyAlignment="1">
      <alignment horizontal="right"/>
    </xf>
    <xf numFmtId="6" fontId="0" fillId="0" borderId="0" xfId="0" applyNumberFormat="1"/>
    <xf numFmtId="164" fontId="0" fillId="0" borderId="0" xfId="2" applyNumberFormat="1" applyFont="1"/>
    <xf numFmtId="0" fontId="0" fillId="0" borderId="1" xfId="0" applyFill="1" applyBorder="1" applyAlignment="1">
      <alignment horizontal="center"/>
    </xf>
    <xf numFmtId="164" fontId="0" fillId="0" borderId="1" xfId="2" applyNumberFormat="1" applyFont="1" applyBorder="1"/>
    <xf numFmtId="164" fontId="0" fillId="0" borderId="0" xfId="2" applyNumberFormat="1" applyFont="1" applyBorder="1"/>
    <xf numFmtId="0" fontId="0" fillId="0" borderId="0" xfId="0" applyAlignment="1">
      <alignment horizontal="left"/>
    </xf>
    <xf numFmtId="9" fontId="0" fillId="0" borderId="1" xfId="3" applyFont="1" applyBorder="1"/>
    <xf numFmtId="164" fontId="0" fillId="0" borderId="0" xfId="0" applyNumberFormat="1"/>
    <xf numFmtId="165" fontId="0" fillId="0" borderId="1" xfId="1" applyNumberFormat="1" applyFont="1" applyBorder="1"/>
    <xf numFmtId="165" fontId="0" fillId="0" borderId="0" xfId="1" applyNumberFormat="1" applyFont="1"/>
    <xf numFmtId="9" fontId="0" fillId="0" borderId="0" xfId="3" applyFont="1"/>
    <xf numFmtId="20" fontId="0" fillId="0" borderId="0" xfId="0" applyNumberForma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4"/>
  <sheetViews>
    <sheetView tabSelected="1" topLeftCell="A34" zoomScale="130" zoomScaleNormal="130" workbookViewId="0">
      <selection activeCell="D38" sqref="D38"/>
    </sheetView>
  </sheetViews>
  <sheetFormatPr defaultRowHeight="15" x14ac:dyDescent="0.25"/>
  <cols>
    <col min="1" max="1" width="24" customWidth="1"/>
    <col min="2" max="2" width="13" customWidth="1"/>
    <col min="6" max="6" width="23.140625" customWidth="1"/>
    <col min="7" max="7" width="15.7109375" customWidth="1"/>
    <col min="8" max="8" width="10.5703125" customWidth="1"/>
    <col min="9" max="9" width="12.5703125" bestFit="1" customWidth="1"/>
  </cols>
  <sheetData>
    <row r="1" spans="1:18" x14ac:dyDescent="0.25">
      <c r="A1" t="s">
        <v>0</v>
      </c>
      <c r="B1" s="8" t="s">
        <v>55</v>
      </c>
      <c r="C1" s="9"/>
      <c r="D1" s="9"/>
      <c r="E1" s="10"/>
      <c r="F1" s="7"/>
      <c r="G1" s="7"/>
      <c r="O1" s="23"/>
    </row>
    <row r="2" spans="1:18" x14ac:dyDescent="0.25">
      <c r="O2" s="23"/>
    </row>
    <row r="3" spans="1:18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Q3" t="s">
        <v>59</v>
      </c>
      <c r="R3">
        <v>14</v>
      </c>
    </row>
    <row r="4" spans="1:18" x14ac:dyDescent="0.25">
      <c r="F4" s="5" t="s">
        <v>7</v>
      </c>
      <c r="G4" s="6"/>
      <c r="O4" s="23"/>
      <c r="Q4" t="s">
        <v>60</v>
      </c>
      <c r="R4">
        <v>4</v>
      </c>
    </row>
    <row r="5" spans="1:18" x14ac:dyDescent="0.25">
      <c r="A5" s="3" t="s">
        <v>2</v>
      </c>
      <c r="B5" s="3" t="s">
        <v>5</v>
      </c>
      <c r="F5" s="3" t="s">
        <v>6</v>
      </c>
      <c r="G5" s="3" t="s">
        <v>5</v>
      </c>
      <c r="Q5" t="s">
        <v>61</v>
      </c>
      <c r="R5">
        <v>4</v>
      </c>
    </row>
    <row r="6" spans="1:18" x14ac:dyDescent="0.25">
      <c r="A6" s="4" t="s">
        <v>3</v>
      </c>
      <c r="B6" s="4" t="s">
        <v>4</v>
      </c>
      <c r="C6" t="s">
        <v>18</v>
      </c>
      <c r="D6" t="s">
        <v>19</v>
      </c>
      <c r="F6" s="4" t="s">
        <v>3</v>
      </c>
      <c r="G6" s="4" t="s">
        <v>4</v>
      </c>
      <c r="H6" t="s">
        <v>18</v>
      </c>
      <c r="I6" t="s">
        <v>19</v>
      </c>
      <c r="O6" s="23"/>
      <c r="Q6" t="s">
        <v>62</v>
      </c>
      <c r="R6">
        <v>3</v>
      </c>
    </row>
    <row r="7" spans="1:18" x14ac:dyDescent="0.25">
      <c r="A7" s="2">
        <v>-0.03</v>
      </c>
      <c r="B7" s="2">
        <v>0.2</v>
      </c>
      <c r="C7">
        <v>0</v>
      </c>
      <c r="D7">
        <f>C7+B7</f>
        <v>0.2</v>
      </c>
      <c r="F7" s="2">
        <v>-0.04</v>
      </c>
      <c r="G7" s="2">
        <v>0.2</v>
      </c>
      <c r="H7">
        <v>0</v>
      </c>
      <c r="I7">
        <f>H7+G7</f>
        <v>0.2</v>
      </c>
      <c r="O7" s="23"/>
      <c r="Q7" t="s">
        <v>63</v>
      </c>
      <c r="R7">
        <v>2</v>
      </c>
    </row>
    <row r="8" spans="1:18" x14ac:dyDescent="0.25">
      <c r="A8" s="2">
        <v>0</v>
      </c>
      <c r="B8" s="2">
        <v>0.4</v>
      </c>
      <c r="C8">
        <f>D7</f>
        <v>0.2</v>
      </c>
      <c r="D8">
        <f>C8+B8</f>
        <v>0.60000000000000009</v>
      </c>
      <c r="F8" s="2">
        <v>-0.02</v>
      </c>
      <c r="G8" s="2">
        <v>0.5</v>
      </c>
      <c r="H8">
        <f>I7</f>
        <v>0.2</v>
      </c>
      <c r="I8">
        <f>H8+G8</f>
        <v>0.7</v>
      </c>
      <c r="Q8" t="s">
        <v>64</v>
      </c>
      <c r="R8">
        <v>4</v>
      </c>
    </row>
    <row r="9" spans="1:18" x14ac:dyDescent="0.25">
      <c r="A9" s="2">
        <v>0.05</v>
      </c>
      <c r="B9" s="2">
        <v>0.4</v>
      </c>
      <c r="C9">
        <f>D8</f>
        <v>0.60000000000000009</v>
      </c>
      <c r="D9">
        <f>C9+B9</f>
        <v>1</v>
      </c>
      <c r="F9" s="2">
        <v>0.03</v>
      </c>
      <c r="G9" s="2">
        <v>0.3</v>
      </c>
      <c r="H9">
        <f>I8</f>
        <v>0.7</v>
      </c>
      <c r="I9">
        <f>H9+G9</f>
        <v>1</v>
      </c>
    </row>
    <row r="11" spans="1:18" x14ac:dyDescent="0.25">
      <c r="A11" s="5" t="s">
        <v>8</v>
      </c>
      <c r="B11" s="6"/>
      <c r="F11" s="5" t="s">
        <v>9</v>
      </c>
      <c r="G11" s="6"/>
    </row>
    <row r="12" spans="1:18" x14ac:dyDescent="0.25">
      <c r="A12" s="3" t="s">
        <v>6</v>
      </c>
      <c r="B12" s="3" t="s">
        <v>5</v>
      </c>
      <c r="F12" s="3" t="s">
        <v>6</v>
      </c>
      <c r="G12" s="3" t="s">
        <v>5</v>
      </c>
    </row>
    <row r="13" spans="1:18" x14ac:dyDescent="0.25">
      <c r="A13" s="4" t="s">
        <v>3</v>
      </c>
      <c r="B13" s="4" t="s">
        <v>4</v>
      </c>
      <c r="C13" t="s">
        <v>18</v>
      </c>
      <c r="D13" t="s">
        <v>19</v>
      </c>
      <c r="F13" s="4" t="s">
        <v>3</v>
      </c>
      <c r="G13" s="4" t="s">
        <v>4</v>
      </c>
      <c r="H13" t="s">
        <v>18</v>
      </c>
      <c r="I13" t="s">
        <v>19</v>
      </c>
    </row>
    <row r="14" spans="1:18" x14ac:dyDescent="0.25">
      <c r="A14" s="2">
        <v>-0.03</v>
      </c>
      <c r="B14" s="2">
        <v>0.2</v>
      </c>
      <c r="C14">
        <v>0</v>
      </c>
      <c r="D14">
        <f>C14+B14</f>
        <v>0.2</v>
      </c>
      <c r="F14" s="2">
        <v>-0.01</v>
      </c>
      <c r="G14" s="2">
        <v>0.1</v>
      </c>
      <c r="H14">
        <v>0</v>
      </c>
      <c r="I14">
        <f>H14+G14</f>
        <v>0.1</v>
      </c>
    </row>
    <row r="15" spans="1:18" x14ac:dyDescent="0.25">
      <c r="A15" s="2">
        <v>0</v>
      </c>
      <c r="B15" s="2">
        <v>0.4</v>
      </c>
      <c r="C15">
        <f>D14</f>
        <v>0.2</v>
      </c>
      <c r="D15">
        <f>C15+B15</f>
        <v>0.60000000000000009</v>
      </c>
      <c r="F15" s="2">
        <v>0.02</v>
      </c>
      <c r="G15" s="2">
        <v>0.4</v>
      </c>
      <c r="H15">
        <f>I14</f>
        <v>0.1</v>
      </c>
      <c r="I15">
        <f>H15+G15</f>
        <v>0.5</v>
      </c>
    </row>
    <row r="16" spans="1:18" x14ac:dyDescent="0.25">
      <c r="A16" s="2">
        <v>0.04</v>
      </c>
      <c r="B16" s="2">
        <v>0.4</v>
      </c>
      <c r="C16">
        <f>D15</f>
        <v>0.60000000000000009</v>
      </c>
      <c r="D16">
        <f>C16+B16</f>
        <v>1</v>
      </c>
      <c r="F16" s="2">
        <v>0.05</v>
      </c>
      <c r="G16" s="2">
        <v>0.5</v>
      </c>
      <c r="H16">
        <f>I15</f>
        <v>0.5</v>
      </c>
      <c r="I16">
        <f>H16+G16</f>
        <v>1</v>
      </c>
    </row>
    <row r="18" spans="1:11" x14ac:dyDescent="0.25">
      <c r="A18" t="s">
        <v>10</v>
      </c>
    </row>
    <row r="19" spans="1:11" x14ac:dyDescent="0.25">
      <c r="A19" s="11" t="s">
        <v>11</v>
      </c>
      <c r="B19" s="14">
        <v>0.7</v>
      </c>
    </row>
    <row r="20" spans="1:11" x14ac:dyDescent="0.25">
      <c r="A20" s="11" t="s">
        <v>12</v>
      </c>
      <c r="B20" s="14">
        <v>0.1</v>
      </c>
    </row>
    <row r="22" spans="1:11" x14ac:dyDescent="0.25">
      <c r="A22" t="s">
        <v>13</v>
      </c>
      <c r="B22" s="15">
        <v>4250</v>
      </c>
    </row>
    <row r="24" spans="1:11" x14ac:dyDescent="0.25">
      <c r="A24" t="s">
        <v>14</v>
      </c>
    </row>
    <row r="25" spans="1:11" x14ac:dyDescent="0.25">
      <c r="A25" s="11" t="s">
        <v>56</v>
      </c>
      <c r="B25" s="15">
        <v>3200</v>
      </c>
    </row>
    <row r="26" spans="1:11" x14ac:dyDescent="0.25">
      <c r="A26" s="11" t="s">
        <v>57</v>
      </c>
      <c r="B26" s="15">
        <v>3500</v>
      </c>
    </row>
    <row r="27" spans="1:11" x14ac:dyDescent="0.25">
      <c r="A27" s="11" t="s">
        <v>58</v>
      </c>
      <c r="B27" s="20">
        <v>900</v>
      </c>
    </row>
    <row r="28" spans="1:11" x14ac:dyDescent="0.25">
      <c r="A28" s="11"/>
      <c r="B28" s="16"/>
    </row>
    <row r="29" spans="1:11" x14ac:dyDescent="0.25">
      <c r="A29" s="17" t="s">
        <v>16</v>
      </c>
      <c r="B29" s="20">
        <v>1200</v>
      </c>
      <c r="D29" t="s">
        <v>17</v>
      </c>
      <c r="F29" s="18">
        <v>0.05</v>
      </c>
    </row>
    <row r="31" spans="1:11" x14ac:dyDescent="0.25">
      <c r="A31" s="1" t="s">
        <v>15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3" spans="1:9" x14ac:dyDescent="0.25">
      <c r="A33" t="s">
        <v>16</v>
      </c>
      <c r="B33" s="21">
        <f>B29</f>
        <v>1200</v>
      </c>
      <c r="E33" t="s">
        <v>35</v>
      </c>
      <c r="F33" t="s">
        <v>34</v>
      </c>
    </row>
    <row r="34" spans="1:9" x14ac:dyDescent="0.25">
      <c r="A34" t="s">
        <v>22</v>
      </c>
      <c r="B34">
        <f ca="1">LOOKUP(RAND(),C7:C9,A7:A9)</f>
        <v>0.05</v>
      </c>
      <c r="F34" s="12">
        <f ca="1">B50</f>
        <v>1162118.2593931353</v>
      </c>
    </row>
    <row r="35" spans="1:9" x14ac:dyDescent="0.25">
      <c r="A35" t="s">
        <v>20</v>
      </c>
      <c r="B35">
        <f ca="1">B33*(1+B34)</f>
        <v>1260</v>
      </c>
      <c r="E35">
        <v>1</v>
      </c>
      <c r="F35" s="13">
        <f t="dataTable" ref="F35:F534" dt2D="0" dtr="0" r1="E34" ca="1"/>
        <v>1163892.726337448</v>
      </c>
      <c r="H35" t="s">
        <v>36</v>
      </c>
      <c r="I35" s="19">
        <f>AVERAGE(F35:F534)</f>
        <v>1411164.2740246337</v>
      </c>
    </row>
    <row r="36" spans="1:9" x14ac:dyDescent="0.25">
      <c r="A36" t="s">
        <v>24</v>
      </c>
      <c r="B36" s="22">
        <f ca="1">MIN(NORMINV(RAND(),B19,B20),1)</f>
        <v>0.61442474132507119</v>
      </c>
      <c r="E36">
        <v>2</v>
      </c>
      <c r="F36" s="13">
        <v>1513755.9532706297</v>
      </c>
    </row>
    <row r="37" spans="1:9" x14ac:dyDescent="0.25">
      <c r="A37" t="s">
        <v>26</v>
      </c>
      <c r="B37" s="21">
        <f ca="1">B36*B35</f>
        <v>774.17517406958973</v>
      </c>
      <c r="E37">
        <v>3</v>
      </c>
      <c r="F37" s="13">
        <v>1485836.0789375552</v>
      </c>
      <c r="H37" t="s">
        <v>37</v>
      </c>
      <c r="I37" s="19">
        <f>I35-TINV(0.05,499)*STDEV(F35:F534)/SQRT(500)</f>
        <v>1383834.5728547215</v>
      </c>
    </row>
    <row r="38" spans="1:9" x14ac:dyDescent="0.25">
      <c r="A38" t="s">
        <v>28</v>
      </c>
      <c r="B38" s="13">
        <f ca="1">B22*B37</f>
        <v>3290244.4897957565</v>
      </c>
      <c r="E38">
        <v>4</v>
      </c>
      <c r="F38" s="13">
        <v>1689455.9267571785</v>
      </c>
      <c r="H38" t="s">
        <v>38</v>
      </c>
      <c r="I38" s="19">
        <f>I35+TINV(0.05,499)*STDEV(F35:F535)/SQRT(500)</f>
        <v>1438493.9751945459</v>
      </c>
    </row>
    <row r="39" spans="1:9" x14ac:dyDescent="0.25">
      <c r="A39" t="s">
        <v>30</v>
      </c>
      <c r="B39" s="13">
        <f ca="1">IF(B37&lt;B27,B37*B26,B37*B25)</f>
        <v>2709613.1092435638</v>
      </c>
      <c r="E39">
        <v>5</v>
      </c>
      <c r="F39" s="13">
        <v>1468860.6082222527</v>
      </c>
    </row>
    <row r="40" spans="1:9" x14ac:dyDescent="0.25">
      <c r="A40" t="s">
        <v>32</v>
      </c>
      <c r="B40" s="19">
        <f ca="1">B38-B39</f>
        <v>580631.38055219268</v>
      </c>
      <c r="E40">
        <v>6</v>
      </c>
      <c r="F40" s="13">
        <v>1059564.4663689483</v>
      </c>
      <c r="H40" t="s">
        <v>39</v>
      </c>
      <c r="I40" s="22">
        <f>COUNTIF(F35:F534,"&gt;900000")/500</f>
        <v>0.99399999999999999</v>
      </c>
    </row>
    <row r="41" spans="1:9" x14ac:dyDescent="0.25">
      <c r="E41">
        <v>7</v>
      </c>
      <c r="F41" s="13">
        <v>1576130.8865978683</v>
      </c>
    </row>
    <row r="42" spans="1:9" x14ac:dyDescent="0.25">
      <c r="A42" t="s">
        <v>21</v>
      </c>
      <c r="B42">
        <f ca="1">IF(B34=A7,LOOKUP(RAND(),H7:H9,F7:F9),IF(B34=A8,LOOKUP(RAND(),C14:C16,A14:A16),LOOKUP(RAND(),H14:H16,F14:F16)))</f>
        <v>-0.01</v>
      </c>
      <c r="E42">
        <v>8</v>
      </c>
      <c r="F42" s="13">
        <v>1524221.4813258445</v>
      </c>
      <c r="H42" t="s">
        <v>37</v>
      </c>
      <c r="I42" s="22">
        <f>I40-TINV(0.05,499)*SQRT(I40*(1-I40)/500)</f>
        <v>0.98721442652946834</v>
      </c>
    </row>
    <row r="43" spans="1:9" x14ac:dyDescent="0.25">
      <c r="A43" t="s">
        <v>23</v>
      </c>
      <c r="B43">
        <f ca="1">B35*(1+B42)</f>
        <v>1247.4000000000001</v>
      </c>
      <c r="E43">
        <v>9</v>
      </c>
      <c r="F43" s="13">
        <v>1550159.9473364267</v>
      </c>
      <c r="H43" t="s">
        <v>38</v>
      </c>
      <c r="I43" s="22">
        <f>I40+TINV(0.05,499)*SQRT(I40*(1-I40)/500)</f>
        <v>1.0007855734705318</v>
      </c>
    </row>
    <row r="44" spans="1:9" x14ac:dyDescent="0.25">
      <c r="A44" t="s">
        <v>25</v>
      </c>
      <c r="B44" s="22">
        <f ca="1">MIN(NORMINV(RAND(),B19,B20),1)</f>
        <v>0.71783702784579073</v>
      </c>
      <c r="E44">
        <v>10</v>
      </c>
      <c r="F44" s="13">
        <v>1493225.0257467336</v>
      </c>
    </row>
    <row r="45" spans="1:9" x14ac:dyDescent="0.25">
      <c r="A45" t="s">
        <v>27</v>
      </c>
      <c r="B45" s="21">
        <f ca="1">B44*B43</f>
        <v>895.42990853483946</v>
      </c>
      <c r="E45">
        <v>11</v>
      </c>
      <c r="F45" s="13">
        <v>1489766.610152401</v>
      </c>
    </row>
    <row r="46" spans="1:9" x14ac:dyDescent="0.25">
      <c r="A46" t="s">
        <v>29</v>
      </c>
      <c r="B46" s="13">
        <f ca="1">B45*B22</f>
        <v>3805577.1112730675</v>
      </c>
      <c r="E46">
        <v>12</v>
      </c>
      <c r="F46" s="13">
        <v>1618019.0075578312</v>
      </c>
      <c r="H46">
        <v>4000</v>
      </c>
      <c r="I46">
        <v>0.56999999999999995</v>
      </c>
    </row>
    <row r="47" spans="1:9" x14ac:dyDescent="0.25">
      <c r="A47" t="s">
        <v>31</v>
      </c>
      <c r="B47" s="13">
        <f ca="1">IF(B45&lt;B27,B45*B26,B45*B25)</f>
        <v>3134004.6798719382</v>
      </c>
      <c r="E47">
        <v>13</v>
      </c>
      <c r="F47" s="13">
        <v>1116876.5422056057</v>
      </c>
      <c r="H47">
        <v>4050</v>
      </c>
      <c r="I47">
        <v>0.54</v>
      </c>
    </row>
    <row r="48" spans="1:9" x14ac:dyDescent="0.25">
      <c r="A48" t="s">
        <v>33</v>
      </c>
      <c r="B48" s="19">
        <f ca="1">B46-B47</f>
        <v>671572.43140112935</v>
      </c>
      <c r="E48">
        <v>14</v>
      </c>
      <c r="F48" s="13">
        <v>1423725.2285476353</v>
      </c>
      <c r="H48">
        <v>4100</v>
      </c>
      <c r="I48">
        <v>0.74</v>
      </c>
    </row>
    <row r="49" spans="1:9" x14ac:dyDescent="0.25">
      <c r="E49">
        <v>15</v>
      </c>
      <c r="F49" s="13">
        <v>1877786.9624414286</v>
      </c>
      <c r="H49">
        <v>4150</v>
      </c>
      <c r="I49">
        <v>0.88</v>
      </c>
    </row>
    <row r="50" spans="1:9" x14ac:dyDescent="0.25">
      <c r="A50" t="s">
        <v>54</v>
      </c>
      <c r="B50" s="12">
        <f ca="1">NPV(F29,B40,B48)</f>
        <v>1162118.2593931353</v>
      </c>
      <c r="E50">
        <v>16</v>
      </c>
      <c r="F50" s="13">
        <v>1081964.7413170484</v>
      </c>
      <c r="H50">
        <v>4200</v>
      </c>
      <c r="I50">
        <v>0.96</v>
      </c>
    </row>
    <row r="51" spans="1:9" x14ac:dyDescent="0.25">
      <c r="E51">
        <v>17</v>
      </c>
      <c r="F51" s="13">
        <v>1808332.4394969118</v>
      </c>
      <c r="H51">
        <v>4250</v>
      </c>
      <c r="I51">
        <v>0.99</v>
      </c>
    </row>
    <row r="52" spans="1:9" x14ac:dyDescent="0.25">
      <c r="E52">
        <v>18</v>
      </c>
      <c r="F52" s="13">
        <v>1546565.4068807475</v>
      </c>
    </row>
    <row r="53" spans="1:9" x14ac:dyDescent="0.25">
      <c r="E53">
        <v>19</v>
      </c>
      <c r="F53" s="13">
        <v>902809.04634420958</v>
      </c>
    </row>
    <row r="54" spans="1:9" x14ac:dyDescent="0.25">
      <c r="E54">
        <v>20</v>
      </c>
      <c r="F54" s="13">
        <v>1215200.9490588256</v>
      </c>
    </row>
    <row r="55" spans="1:9" x14ac:dyDescent="0.25">
      <c r="E55">
        <v>21</v>
      </c>
      <c r="F55" s="13">
        <v>1605134.9423504611</v>
      </c>
    </row>
    <row r="56" spans="1:9" x14ac:dyDescent="0.25">
      <c r="E56">
        <v>22</v>
      </c>
      <c r="F56" s="13">
        <v>1104174.9062406044</v>
      </c>
    </row>
    <row r="57" spans="1:9" x14ac:dyDescent="0.25">
      <c r="E57">
        <v>23</v>
      </c>
      <c r="F57" s="13">
        <v>2116677.0286392672</v>
      </c>
    </row>
    <row r="58" spans="1:9" x14ac:dyDescent="0.25">
      <c r="B58" s="12"/>
      <c r="E58">
        <v>24</v>
      </c>
      <c r="F58" s="13">
        <v>1747474.9802299042</v>
      </c>
    </row>
    <row r="59" spans="1:9" x14ac:dyDescent="0.25">
      <c r="E59">
        <v>25</v>
      </c>
      <c r="F59" s="13">
        <v>1872709.1811303149</v>
      </c>
    </row>
    <row r="60" spans="1:9" x14ac:dyDescent="0.25">
      <c r="E60">
        <v>26</v>
      </c>
      <c r="F60" s="13">
        <v>1622715.4258662569</v>
      </c>
    </row>
    <row r="61" spans="1:9" x14ac:dyDescent="0.25">
      <c r="E61">
        <v>27</v>
      </c>
      <c r="F61" s="13">
        <v>1577776.9103822417</v>
      </c>
    </row>
    <row r="62" spans="1:9" x14ac:dyDescent="0.25">
      <c r="E62">
        <v>28</v>
      </c>
      <c r="F62" s="13">
        <v>1048767.2428746896</v>
      </c>
    </row>
    <row r="63" spans="1:9" x14ac:dyDescent="0.25">
      <c r="E63">
        <v>29</v>
      </c>
      <c r="F63" s="13">
        <v>1082104.7755335467</v>
      </c>
    </row>
    <row r="64" spans="1:9" x14ac:dyDescent="0.25">
      <c r="E64">
        <v>30</v>
      </c>
      <c r="F64" s="13">
        <v>1559915.5974763078</v>
      </c>
    </row>
    <row r="65" spans="5:6" x14ac:dyDescent="0.25">
      <c r="E65">
        <v>31</v>
      </c>
      <c r="F65" s="13">
        <v>1341090.1051334389</v>
      </c>
    </row>
    <row r="66" spans="5:6" x14ac:dyDescent="0.25">
      <c r="E66">
        <v>32</v>
      </c>
      <c r="F66" s="13">
        <v>1888948.2295152943</v>
      </c>
    </row>
    <row r="67" spans="5:6" x14ac:dyDescent="0.25">
      <c r="E67">
        <v>33</v>
      </c>
      <c r="F67" s="13">
        <v>1550369.9474702119</v>
      </c>
    </row>
    <row r="68" spans="5:6" x14ac:dyDescent="0.25">
      <c r="E68">
        <v>34</v>
      </c>
      <c r="F68" s="13">
        <v>1066228.0984874624</v>
      </c>
    </row>
    <row r="69" spans="5:6" x14ac:dyDescent="0.25">
      <c r="E69">
        <v>35</v>
      </c>
      <c r="F69" s="13">
        <v>1526012.5756092817</v>
      </c>
    </row>
    <row r="70" spans="5:6" x14ac:dyDescent="0.25">
      <c r="E70">
        <v>36</v>
      </c>
      <c r="F70" s="13">
        <v>1940269.8096700255</v>
      </c>
    </row>
    <row r="71" spans="5:6" x14ac:dyDescent="0.25">
      <c r="E71">
        <v>37</v>
      </c>
      <c r="F71" s="13">
        <v>1146074.2311221345</v>
      </c>
    </row>
    <row r="72" spans="5:6" x14ac:dyDescent="0.25">
      <c r="E72">
        <v>38</v>
      </c>
      <c r="F72" s="13">
        <v>1598934.1536908548</v>
      </c>
    </row>
    <row r="73" spans="5:6" x14ac:dyDescent="0.25">
      <c r="E73">
        <v>39</v>
      </c>
      <c r="F73" s="13">
        <v>1162958.0221991399</v>
      </c>
    </row>
    <row r="74" spans="5:6" x14ac:dyDescent="0.25">
      <c r="E74">
        <v>40</v>
      </c>
      <c r="F74" s="13">
        <v>914111.52865727292</v>
      </c>
    </row>
    <row r="75" spans="5:6" x14ac:dyDescent="0.25">
      <c r="E75">
        <v>41</v>
      </c>
      <c r="F75" s="13">
        <v>975281.63959178457</v>
      </c>
    </row>
    <row r="76" spans="5:6" x14ac:dyDescent="0.25">
      <c r="E76">
        <v>42</v>
      </c>
      <c r="F76" s="13">
        <v>1278443.212812044</v>
      </c>
    </row>
    <row r="77" spans="5:6" x14ac:dyDescent="0.25">
      <c r="E77">
        <v>43</v>
      </c>
      <c r="F77" s="13">
        <v>1394301.5573521296</v>
      </c>
    </row>
    <row r="78" spans="5:6" x14ac:dyDescent="0.25">
      <c r="E78">
        <v>44</v>
      </c>
      <c r="F78" s="13">
        <v>1502642.3282768959</v>
      </c>
    </row>
    <row r="79" spans="5:6" x14ac:dyDescent="0.25">
      <c r="E79">
        <v>45</v>
      </c>
      <c r="F79" s="13">
        <v>1154414.8580976306</v>
      </c>
    </row>
    <row r="80" spans="5:6" x14ac:dyDescent="0.25">
      <c r="E80">
        <v>46</v>
      </c>
      <c r="F80" s="13">
        <v>1037652.1123926035</v>
      </c>
    </row>
    <row r="81" spans="5:6" x14ac:dyDescent="0.25">
      <c r="E81">
        <v>47</v>
      </c>
      <c r="F81" s="13">
        <v>1667879.3363629084</v>
      </c>
    </row>
    <row r="82" spans="5:6" x14ac:dyDescent="0.25">
      <c r="E82">
        <v>48</v>
      </c>
      <c r="F82" s="13">
        <v>1490124.0095069115</v>
      </c>
    </row>
    <row r="83" spans="5:6" x14ac:dyDescent="0.25">
      <c r="E83">
        <v>49</v>
      </c>
      <c r="F83" s="13">
        <v>1059555.4273863866</v>
      </c>
    </row>
    <row r="84" spans="5:6" x14ac:dyDescent="0.25">
      <c r="E84">
        <v>50</v>
      </c>
      <c r="F84" s="13">
        <v>1431634.8475023943</v>
      </c>
    </row>
    <row r="85" spans="5:6" x14ac:dyDescent="0.25">
      <c r="E85">
        <v>51</v>
      </c>
      <c r="F85" s="13">
        <v>1530528.6309914931</v>
      </c>
    </row>
    <row r="86" spans="5:6" x14ac:dyDescent="0.25">
      <c r="E86">
        <v>52</v>
      </c>
      <c r="F86" s="13">
        <v>1871016.9615818148</v>
      </c>
    </row>
    <row r="87" spans="5:6" x14ac:dyDescent="0.25">
      <c r="E87">
        <v>53</v>
      </c>
      <c r="F87" s="13">
        <v>1158207.6775603381</v>
      </c>
    </row>
    <row r="88" spans="5:6" x14ac:dyDescent="0.25">
      <c r="E88">
        <v>54</v>
      </c>
      <c r="F88" s="13">
        <v>1156449.9258891589</v>
      </c>
    </row>
    <row r="89" spans="5:6" x14ac:dyDescent="0.25">
      <c r="E89">
        <v>55</v>
      </c>
      <c r="F89" s="13">
        <v>1943194.4822669069</v>
      </c>
    </row>
    <row r="90" spans="5:6" x14ac:dyDescent="0.25">
      <c r="E90">
        <v>56</v>
      </c>
      <c r="F90" s="13">
        <v>1422426.7250400572</v>
      </c>
    </row>
    <row r="91" spans="5:6" x14ac:dyDescent="0.25">
      <c r="E91">
        <v>57</v>
      </c>
      <c r="F91" s="13">
        <v>1651571.7695181554</v>
      </c>
    </row>
    <row r="92" spans="5:6" x14ac:dyDescent="0.25">
      <c r="E92">
        <v>58</v>
      </c>
      <c r="F92" s="13">
        <v>1091272.5228337657</v>
      </c>
    </row>
    <row r="93" spans="5:6" x14ac:dyDescent="0.25">
      <c r="E93">
        <v>59</v>
      </c>
      <c r="F93" s="13">
        <v>1184098.9714129104</v>
      </c>
    </row>
    <row r="94" spans="5:6" x14ac:dyDescent="0.25">
      <c r="E94">
        <v>60</v>
      </c>
      <c r="F94" s="13">
        <v>1601615.4340360591</v>
      </c>
    </row>
    <row r="95" spans="5:6" x14ac:dyDescent="0.25">
      <c r="E95">
        <v>61</v>
      </c>
      <c r="F95" s="13">
        <v>1543931.9160494027</v>
      </c>
    </row>
    <row r="96" spans="5:6" x14ac:dyDescent="0.25">
      <c r="E96">
        <v>62</v>
      </c>
      <c r="F96" s="13">
        <v>1030661.7469671813</v>
      </c>
    </row>
    <row r="97" spans="5:6" x14ac:dyDescent="0.25">
      <c r="E97">
        <v>63</v>
      </c>
      <c r="F97" s="13">
        <v>1517848.7619615195</v>
      </c>
    </row>
    <row r="98" spans="5:6" x14ac:dyDescent="0.25">
      <c r="E98">
        <v>64</v>
      </c>
      <c r="F98" s="13">
        <v>1368027.1086132273</v>
      </c>
    </row>
    <row r="99" spans="5:6" x14ac:dyDescent="0.25">
      <c r="E99">
        <v>65</v>
      </c>
      <c r="F99" s="13">
        <v>1465271.62931938</v>
      </c>
    </row>
    <row r="100" spans="5:6" x14ac:dyDescent="0.25">
      <c r="E100">
        <v>66</v>
      </c>
      <c r="F100" s="13">
        <v>887512.4942038866</v>
      </c>
    </row>
    <row r="101" spans="5:6" x14ac:dyDescent="0.25">
      <c r="E101">
        <v>67</v>
      </c>
      <c r="F101" s="13">
        <v>1812043.3028479563</v>
      </c>
    </row>
    <row r="102" spans="5:6" x14ac:dyDescent="0.25">
      <c r="E102">
        <v>68</v>
      </c>
      <c r="F102" s="13">
        <v>1105622.7262899769</v>
      </c>
    </row>
    <row r="103" spans="5:6" x14ac:dyDescent="0.25">
      <c r="E103">
        <v>69</v>
      </c>
      <c r="F103" s="13">
        <v>1595101.1917191534</v>
      </c>
    </row>
    <row r="104" spans="5:6" x14ac:dyDescent="0.25">
      <c r="E104">
        <v>70</v>
      </c>
      <c r="F104" s="13">
        <v>1489627.8608208976</v>
      </c>
    </row>
    <row r="105" spans="5:6" x14ac:dyDescent="0.25">
      <c r="E105">
        <v>71</v>
      </c>
      <c r="F105" s="13">
        <v>1475789.9083111237</v>
      </c>
    </row>
    <row r="106" spans="5:6" x14ac:dyDescent="0.25">
      <c r="E106">
        <v>72</v>
      </c>
      <c r="F106" s="13">
        <v>1529526.2454386973</v>
      </c>
    </row>
    <row r="107" spans="5:6" x14ac:dyDescent="0.25">
      <c r="E107">
        <v>73</v>
      </c>
      <c r="F107" s="13">
        <v>1506550.9917988628</v>
      </c>
    </row>
    <row r="108" spans="5:6" x14ac:dyDescent="0.25">
      <c r="E108">
        <v>74</v>
      </c>
      <c r="F108" s="13">
        <v>1539343.6538168243</v>
      </c>
    </row>
    <row r="109" spans="5:6" x14ac:dyDescent="0.25">
      <c r="E109">
        <v>75</v>
      </c>
      <c r="F109" s="13">
        <v>1588443.783249082</v>
      </c>
    </row>
    <row r="110" spans="5:6" x14ac:dyDescent="0.25">
      <c r="E110">
        <v>76</v>
      </c>
      <c r="F110" s="13">
        <v>1676639.6910325193</v>
      </c>
    </row>
    <row r="111" spans="5:6" x14ac:dyDescent="0.25">
      <c r="E111">
        <v>77</v>
      </c>
      <c r="F111" s="13">
        <v>1700872.5368832133</v>
      </c>
    </row>
    <row r="112" spans="5:6" x14ac:dyDescent="0.25">
      <c r="E112">
        <v>78</v>
      </c>
      <c r="F112" s="13">
        <v>1860206.3099323297</v>
      </c>
    </row>
    <row r="113" spans="5:6" x14ac:dyDescent="0.25">
      <c r="E113">
        <v>79</v>
      </c>
      <c r="F113" s="13">
        <v>1181240.3233804924</v>
      </c>
    </row>
    <row r="114" spans="5:6" x14ac:dyDescent="0.25">
      <c r="E114">
        <v>80</v>
      </c>
      <c r="F114" s="13">
        <v>1154915.0033032973</v>
      </c>
    </row>
    <row r="115" spans="5:6" x14ac:dyDescent="0.25">
      <c r="E115">
        <v>81</v>
      </c>
      <c r="F115" s="13">
        <v>1453674.4638219951</v>
      </c>
    </row>
    <row r="116" spans="5:6" x14ac:dyDescent="0.25">
      <c r="E116">
        <v>82</v>
      </c>
      <c r="F116" s="13">
        <v>954802.58456580841</v>
      </c>
    </row>
    <row r="117" spans="5:6" x14ac:dyDescent="0.25">
      <c r="E117">
        <v>83</v>
      </c>
      <c r="F117" s="13">
        <v>1568406.0640607672</v>
      </c>
    </row>
    <row r="118" spans="5:6" x14ac:dyDescent="0.25">
      <c r="E118">
        <v>84</v>
      </c>
      <c r="F118" s="13">
        <v>1556814.0567318802</v>
      </c>
    </row>
    <row r="119" spans="5:6" x14ac:dyDescent="0.25">
      <c r="E119">
        <v>85</v>
      </c>
      <c r="F119" s="13">
        <v>1489945.7387982185</v>
      </c>
    </row>
    <row r="120" spans="5:6" x14ac:dyDescent="0.25">
      <c r="E120">
        <v>86</v>
      </c>
      <c r="F120" s="13">
        <v>1138170.807738527</v>
      </c>
    </row>
    <row r="121" spans="5:6" x14ac:dyDescent="0.25">
      <c r="E121">
        <v>87</v>
      </c>
      <c r="F121" s="13">
        <v>1970476.4411540946</v>
      </c>
    </row>
    <row r="122" spans="5:6" x14ac:dyDescent="0.25">
      <c r="E122">
        <v>88</v>
      </c>
      <c r="F122" s="13">
        <v>1444576.8442574767</v>
      </c>
    </row>
    <row r="123" spans="5:6" x14ac:dyDescent="0.25">
      <c r="E123">
        <v>89</v>
      </c>
      <c r="F123" s="13">
        <v>1391120.1290323841</v>
      </c>
    </row>
    <row r="124" spans="5:6" x14ac:dyDescent="0.25">
      <c r="E124">
        <v>90</v>
      </c>
      <c r="F124" s="13">
        <v>1150740.642055932</v>
      </c>
    </row>
    <row r="125" spans="5:6" x14ac:dyDescent="0.25">
      <c r="E125">
        <v>91</v>
      </c>
      <c r="F125" s="13">
        <v>1465724.6123963683</v>
      </c>
    </row>
    <row r="126" spans="5:6" x14ac:dyDescent="0.25">
      <c r="E126">
        <v>92</v>
      </c>
      <c r="F126" s="13">
        <v>1233070.1518391939</v>
      </c>
    </row>
    <row r="127" spans="5:6" x14ac:dyDescent="0.25">
      <c r="E127">
        <v>93</v>
      </c>
      <c r="F127" s="13">
        <v>1462904.6000085135</v>
      </c>
    </row>
    <row r="128" spans="5:6" x14ac:dyDescent="0.25">
      <c r="E128">
        <v>94</v>
      </c>
      <c r="F128" s="13">
        <v>1466924.003993412</v>
      </c>
    </row>
    <row r="129" spans="5:6" x14ac:dyDescent="0.25">
      <c r="E129">
        <v>95</v>
      </c>
      <c r="F129" s="13">
        <v>2130994.0920769502</v>
      </c>
    </row>
    <row r="130" spans="5:6" x14ac:dyDescent="0.25">
      <c r="E130">
        <v>96</v>
      </c>
      <c r="F130" s="13">
        <v>1867003.5032493824</v>
      </c>
    </row>
    <row r="131" spans="5:6" x14ac:dyDescent="0.25">
      <c r="E131">
        <v>97</v>
      </c>
      <c r="F131" s="13">
        <v>1533152.4733844053</v>
      </c>
    </row>
    <row r="132" spans="5:6" x14ac:dyDescent="0.25">
      <c r="E132">
        <v>98</v>
      </c>
      <c r="F132" s="13">
        <v>1602171.5584940547</v>
      </c>
    </row>
    <row r="133" spans="5:6" x14ac:dyDescent="0.25">
      <c r="E133">
        <v>99</v>
      </c>
      <c r="F133" s="13">
        <v>986046.88624189678</v>
      </c>
    </row>
    <row r="134" spans="5:6" x14ac:dyDescent="0.25">
      <c r="E134">
        <v>100</v>
      </c>
      <c r="F134" s="13">
        <v>1128538.7829448648</v>
      </c>
    </row>
    <row r="135" spans="5:6" x14ac:dyDescent="0.25">
      <c r="E135">
        <v>101</v>
      </c>
      <c r="F135" s="13">
        <v>1606643.0636879671</v>
      </c>
    </row>
    <row r="136" spans="5:6" x14ac:dyDescent="0.25">
      <c r="E136">
        <v>102</v>
      </c>
      <c r="F136" s="13">
        <v>1498322.238218029</v>
      </c>
    </row>
    <row r="137" spans="5:6" x14ac:dyDescent="0.25">
      <c r="E137">
        <v>103</v>
      </c>
      <c r="F137" s="13">
        <v>1433533.2874960115</v>
      </c>
    </row>
    <row r="138" spans="5:6" x14ac:dyDescent="0.25">
      <c r="E138">
        <v>104</v>
      </c>
      <c r="F138" s="13">
        <v>1379087.8022448928</v>
      </c>
    </row>
    <row r="139" spans="5:6" x14ac:dyDescent="0.25">
      <c r="E139">
        <v>105</v>
      </c>
      <c r="F139" s="13">
        <v>1196982.9708052764</v>
      </c>
    </row>
    <row r="140" spans="5:6" x14ac:dyDescent="0.25">
      <c r="E140">
        <v>106</v>
      </c>
      <c r="F140" s="13">
        <v>2132750.1454196842</v>
      </c>
    </row>
    <row r="141" spans="5:6" x14ac:dyDescent="0.25">
      <c r="E141">
        <v>107</v>
      </c>
      <c r="F141" s="13">
        <v>1451462.7529009909</v>
      </c>
    </row>
    <row r="142" spans="5:6" x14ac:dyDescent="0.25">
      <c r="E142">
        <v>108</v>
      </c>
      <c r="F142" s="13">
        <v>1159829.660377145</v>
      </c>
    </row>
    <row r="143" spans="5:6" x14ac:dyDescent="0.25">
      <c r="E143">
        <v>109</v>
      </c>
      <c r="F143" s="13">
        <v>1573735.4467178211</v>
      </c>
    </row>
    <row r="144" spans="5:6" x14ac:dyDescent="0.25">
      <c r="E144">
        <v>110</v>
      </c>
      <c r="F144" s="13">
        <v>1087536.5341369449</v>
      </c>
    </row>
    <row r="145" spans="5:6" x14ac:dyDescent="0.25">
      <c r="E145">
        <v>111</v>
      </c>
      <c r="F145" s="13">
        <v>1157007.9497791596</v>
      </c>
    </row>
    <row r="146" spans="5:6" x14ac:dyDescent="0.25">
      <c r="E146">
        <v>112</v>
      </c>
      <c r="F146" s="13">
        <v>1693843.2779821684</v>
      </c>
    </row>
    <row r="147" spans="5:6" x14ac:dyDescent="0.25">
      <c r="E147">
        <v>113</v>
      </c>
      <c r="F147" s="13">
        <v>1166953.0310075015</v>
      </c>
    </row>
    <row r="148" spans="5:6" x14ac:dyDescent="0.25">
      <c r="E148">
        <v>114</v>
      </c>
      <c r="F148" s="13">
        <v>1694619.544335542</v>
      </c>
    </row>
    <row r="149" spans="5:6" x14ac:dyDescent="0.25">
      <c r="E149">
        <v>115</v>
      </c>
      <c r="F149" s="13">
        <v>1811017.0093914857</v>
      </c>
    </row>
    <row r="150" spans="5:6" x14ac:dyDescent="0.25">
      <c r="E150">
        <v>116</v>
      </c>
      <c r="F150" s="13">
        <v>1603113.5150264213</v>
      </c>
    </row>
    <row r="151" spans="5:6" x14ac:dyDescent="0.25">
      <c r="E151">
        <v>117</v>
      </c>
      <c r="F151" s="13">
        <v>1901430.4080060739</v>
      </c>
    </row>
    <row r="152" spans="5:6" x14ac:dyDescent="0.25">
      <c r="E152">
        <v>118</v>
      </c>
      <c r="F152" s="13">
        <v>1142892.3686559815</v>
      </c>
    </row>
    <row r="153" spans="5:6" x14ac:dyDescent="0.25">
      <c r="E153">
        <v>119</v>
      </c>
      <c r="F153" s="13">
        <v>1274692.6782167105</v>
      </c>
    </row>
    <row r="154" spans="5:6" x14ac:dyDescent="0.25">
      <c r="E154">
        <v>120</v>
      </c>
      <c r="F154" s="13">
        <v>1163067.4256400447</v>
      </c>
    </row>
    <row r="155" spans="5:6" x14ac:dyDescent="0.25">
      <c r="E155">
        <v>121</v>
      </c>
      <c r="F155" s="13">
        <v>1796311.6547583384</v>
      </c>
    </row>
    <row r="156" spans="5:6" x14ac:dyDescent="0.25">
      <c r="E156">
        <v>122</v>
      </c>
      <c r="F156" s="13">
        <v>1519095.8111932713</v>
      </c>
    </row>
    <row r="157" spans="5:6" x14ac:dyDescent="0.25">
      <c r="E157">
        <v>123</v>
      </c>
      <c r="F157" s="13">
        <v>1855087.7760605908</v>
      </c>
    </row>
    <row r="158" spans="5:6" x14ac:dyDescent="0.25">
      <c r="E158">
        <v>124</v>
      </c>
      <c r="F158" s="13">
        <v>1409097.3076479051</v>
      </c>
    </row>
    <row r="159" spans="5:6" x14ac:dyDescent="0.25">
      <c r="E159">
        <v>125</v>
      </c>
      <c r="F159" s="13">
        <v>1430395.4161874205</v>
      </c>
    </row>
    <row r="160" spans="5:6" x14ac:dyDescent="0.25">
      <c r="E160">
        <v>126</v>
      </c>
      <c r="F160" s="13">
        <v>1493112.496157676</v>
      </c>
    </row>
    <row r="161" spans="5:6" x14ac:dyDescent="0.25">
      <c r="E161">
        <v>127</v>
      </c>
      <c r="F161" s="13">
        <v>1672042.1607329971</v>
      </c>
    </row>
    <row r="162" spans="5:6" x14ac:dyDescent="0.25">
      <c r="E162">
        <v>128</v>
      </c>
      <c r="F162" s="13">
        <v>997123.82761532813</v>
      </c>
    </row>
    <row r="163" spans="5:6" x14ac:dyDescent="0.25">
      <c r="E163">
        <v>129</v>
      </c>
      <c r="F163" s="13">
        <v>1572890.1990154639</v>
      </c>
    </row>
    <row r="164" spans="5:6" x14ac:dyDescent="0.25">
      <c r="E164">
        <v>130</v>
      </c>
      <c r="F164" s="13">
        <v>1174996.6875092078</v>
      </c>
    </row>
    <row r="165" spans="5:6" x14ac:dyDescent="0.25">
      <c r="E165">
        <v>131</v>
      </c>
      <c r="F165" s="13">
        <v>1083246.5580618794</v>
      </c>
    </row>
    <row r="166" spans="5:6" x14ac:dyDescent="0.25">
      <c r="E166">
        <v>132</v>
      </c>
      <c r="F166" s="13">
        <v>1161385.9088943806</v>
      </c>
    </row>
    <row r="167" spans="5:6" x14ac:dyDescent="0.25">
      <c r="E167">
        <v>133</v>
      </c>
      <c r="F167" s="13">
        <v>1476712.4453089717</v>
      </c>
    </row>
    <row r="168" spans="5:6" x14ac:dyDescent="0.25">
      <c r="E168">
        <v>134</v>
      </c>
      <c r="F168" s="13">
        <v>2110786.5298004244</v>
      </c>
    </row>
    <row r="169" spans="5:6" x14ac:dyDescent="0.25">
      <c r="E169">
        <v>135</v>
      </c>
      <c r="F169" s="13">
        <v>1969102.9188473192</v>
      </c>
    </row>
    <row r="170" spans="5:6" x14ac:dyDescent="0.25">
      <c r="E170">
        <v>136</v>
      </c>
      <c r="F170" s="13">
        <v>2040434.9353296503</v>
      </c>
    </row>
    <row r="171" spans="5:6" x14ac:dyDescent="0.25">
      <c r="E171">
        <v>137</v>
      </c>
      <c r="F171" s="13">
        <v>2081068.2421326614</v>
      </c>
    </row>
    <row r="172" spans="5:6" x14ac:dyDescent="0.25">
      <c r="E172">
        <v>138</v>
      </c>
      <c r="F172" s="13">
        <v>1983777.7362199114</v>
      </c>
    </row>
    <row r="173" spans="5:6" x14ac:dyDescent="0.25">
      <c r="E173">
        <v>139</v>
      </c>
      <c r="F173" s="13">
        <v>1563255.0452890021</v>
      </c>
    </row>
    <row r="174" spans="5:6" x14ac:dyDescent="0.25">
      <c r="E174">
        <v>140</v>
      </c>
      <c r="F174" s="13">
        <v>1229146.0495368824</v>
      </c>
    </row>
    <row r="175" spans="5:6" x14ac:dyDescent="0.25">
      <c r="E175">
        <v>141</v>
      </c>
      <c r="F175" s="13">
        <v>1391945.073556798</v>
      </c>
    </row>
    <row r="176" spans="5:6" x14ac:dyDescent="0.25">
      <c r="E176">
        <v>142</v>
      </c>
      <c r="F176" s="13">
        <v>1410054.8840856829</v>
      </c>
    </row>
    <row r="177" spans="5:6" x14ac:dyDescent="0.25">
      <c r="E177">
        <v>143</v>
      </c>
      <c r="F177" s="13">
        <v>1444590.7995448499</v>
      </c>
    </row>
    <row r="178" spans="5:6" x14ac:dyDescent="0.25">
      <c r="E178">
        <v>144</v>
      </c>
      <c r="F178" s="13">
        <v>1224688.037693559</v>
      </c>
    </row>
    <row r="179" spans="5:6" x14ac:dyDescent="0.25">
      <c r="E179">
        <v>145</v>
      </c>
      <c r="F179" s="13">
        <v>1476386.021611775</v>
      </c>
    </row>
    <row r="180" spans="5:6" x14ac:dyDescent="0.25">
      <c r="E180">
        <v>146</v>
      </c>
      <c r="F180" s="13">
        <v>1176468.8959081243</v>
      </c>
    </row>
    <row r="181" spans="5:6" x14ac:dyDescent="0.25">
      <c r="E181">
        <v>147</v>
      </c>
      <c r="F181" s="13">
        <v>1321150.1056107378</v>
      </c>
    </row>
    <row r="182" spans="5:6" x14ac:dyDescent="0.25">
      <c r="E182">
        <v>148</v>
      </c>
      <c r="F182" s="13">
        <v>978554.92323304282</v>
      </c>
    </row>
    <row r="183" spans="5:6" x14ac:dyDescent="0.25">
      <c r="E183">
        <v>149</v>
      </c>
      <c r="F183" s="13">
        <v>1185169.6146704429</v>
      </c>
    </row>
    <row r="184" spans="5:6" x14ac:dyDescent="0.25">
      <c r="E184">
        <v>150</v>
      </c>
      <c r="F184" s="13">
        <v>1859664.2326572414</v>
      </c>
    </row>
    <row r="185" spans="5:6" x14ac:dyDescent="0.25">
      <c r="E185">
        <v>151</v>
      </c>
      <c r="F185" s="13">
        <v>1079574.6199005751</v>
      </c>
    </row>
    <row r="186" spans="5:6" x14ac:dyDescent="0.25">
      <c r="E186">
        <v>152</v>
      </c>
      <c r="F186" s="13">
        <v>1041888.9141944041</v>
      </c>
    </row>
    <row r="187" spans="5:6" x14ac:dyDescent="0.25">
      <c r="E187">
        <v>153</v>
      </c>
      <c r="F187" s="13">
        <v>1477645.7729660023</v>
      </c>
    </row>
    <row r="188" spans="5:6" x14ac:dyDescent="0.25">
      <c r="E188">
        <v>154</v>
      </c>
      <c r="F188" s="13">
        <v>1028584.5122274384</v>
      </c>
    </row>
    <row r="189" spans="5:6" x14ac:dyDescent="0.25">
      <c r="E189">
        <v>155</v>
      </c>
      <c r="F189" s="13">
        <v>1233036.5045414935</v>
      </c>
    </row>
    <row r="190" spans="5:6" x14ac:dyDescent="0.25">
      <c r="E190">
        <v>156</v>
      </c>
      <c r="F190" s="13">
        <v>1104931.1043172337</v>
      </c>
    </row>
    <row r="191" spans="5:6" x14ac:dyDescent="0.25">
      <c r="E191">
        <v>157</v>
      </c>
      <c r="F191" s="13">
        <v>1563298.4726296319</v>
      </c>
    </row>
    <row r="192" spans="5:6" x14ac:dyDescent="0.25">
      <c r="E192">
        <v>158</v>
      </c>
      <c r="F192" s="13">
        <v>1996071.7067844309</v>
      </c>
    </row>
    <row r="193" spans="5:6" x14ac:dyDescent="0.25">
      <c r="E193">
        <v>159</v>
      </c>
      <c r="F193" s="13">
        <v>1073728.7468231376</v>
      </c>
    </row>
    <row r="194" spans="5:6" x14ac:dyDescent="0.25">
      <c r="E194">
        <v>160</v>
      </c>
      <c r="F194" s="13">
        <v>1509132.5909556509</v>
      </c>
    </row>
    <row r="195" spans="5:6" x14ac:dyDescent="0.25">
      <c r="E195">
        <v>161</v>
      </c>
      <c r="F195" s="13">
        <v>1186889.9736104612</v>
      </c>
    </row>
    <row r="196" spans="5:6" x14ac:dyDescent="0.25">
      <c r="E196">
        <v>162</v>
      </c>
      <c r="F196" s="13">
        <v>1901558.4737058775</v>
      </c>
    </row>
    <row r="197" spans="5:6" x14ac:dyDescent="0.25">
      <c r="E197">
        <v>163</v>
      </c>
      <c r="F197" s="13">
        <v>1107006.4863238721</v>
      </c>
    </row>
    <row r="198" spans="5:6" x14ac:dyDescent="0.25">
      <c r="E198">
        <v>164</v>
      </c>
      <c r="F198" s="13">
        <v>1491798.3565651348</v>
      </c>
    </row>
    <row r="199" spans="5:6" x14ac:dyDescent="0.25">
      <c r="E199">
        <v>165</v>
      </c>
      <c r="F199" s="13">
        <v>1522191.0738846872</v>
      </c>
    </row>
    <row r="200" spans="5:6" x14ac:dyDescent="0.25">
      <c r="E200">
        <v>166</v>
      </c>
      <c r="F200" s="13">
        <v>1155204.2062915589</v>
      </c>
    </row>
    <row r="201" spans="5:6" x14ac:dyDescent="0.25">
      <c r="E201">
        <v>167</v>
      </c>
      <c r="F201" s="13">
        <v>1632723.7482193937</v>
      </c>
    </row>
    <row r="202" spans="5:6" x14ac:dyDescent="0.25">
      <c r="E202">
        <v>168</v>
      </c>
      <c r="F202" s="13">
        <v>1011908.4503570432</v>
      </c>
    </row>
    <row r="203" spans="5:6" x14ac:dyDescent="0.25">
      <c r="E203">
        <v>169</v>
      </c>
      <c r="F203" s="13">
        <v>1645163.4173870783</v>
      </c>
    </row>
    <row r="204" spans="5:6" x14ac:dyDescent="0.25">
      <c r="E204">
        <v>170</v>
      </c>
      <c r="F204" s="13">
        <v>999098.65640746977</v>
      </c>
    </row>
    <row r="205" spans="5:6" x14ac:dyDescent="0.25">
      <c r="E205">
        <v>171</v>
      </c>
      <c r="F205" s="13">
        <v>1229906.1071350437</v>
      </c>
    </row>
    <row r="206" spans="5:6" x14ac:dyDescent="0.25">
      <c r="E206">
        <v>172</v>
      </c>
      <c r="F206" s="13">
        <v>1199149.8562349065</v>
      </c>
    </row>
    <row r="207" spans="5:6" x14ac:dyDescent="0.25">
      <c r="E207">
        <v>173</v>
      </c>
      <c r="F207" s="13">
        <v>1049497.7222969511</v>
      </c>
    </row>
    <row r="208" spans="5:6" x14ac:dyDescent="0.25">
      <c r="E208">
        <v>174</v>
      </c>
      <c r="F208" s="13">
        <v>1883684.9499825072</v>
      </c>
    </row>
    <row r="209" spans="5:6" x14ac:dyDescent="0.25">
      <c r="E209">
        <v>175</v>
      </c>
      <c r="F209" s="13">
        <v>1501550.320194813</v>
      </c>
    </row>
    <row r="210" spans="5:6" x14ac:dyDescent="0.25">
      <c r="E210">
        <v>176</v>
      </c>
      <c r="F210" s="13">
        <v>1036111.4436103678</v>
      </c>
    </row>
    <row r="211" spans="5:6" x14ac:dyDescent="0.25">
      <c r="E211">
        <v>177</v>
      </c>
      <c r="F211" s="13">
        <v>1542138.8596322874</v>
      </c>
    </row>
    <row r="212" spans="5:6" x14ac:dyDescent="0.25">
      <c r="E212">
        <v>178</v>
      </c>
      <c r="F212" s="13">
        <v>1491696.7706264821</v>
      </c>
    </row>
    <row r="213" spans="5:6" x14ac:dyDescent="0.25">
      <c r="E213">
        <v>179</v>
      </c>
      <c r="F213" s="13">
        <v>1333862.0513947303</v>
      </c>
    </row>
    <row r="214" spans="5:6" x14ac:dyDescent="0.25">
      <c r="E214">
        <v>180</v>
      </c>
      <c r="F214" s="13">
        <v>1096624.9098863653</v>
      </c>
    </row>
    <row r="215" spans="5:6" x14ac:dyDescent="0.25">
      <c r="E215">
        <v>181</v>
      </c>
      <c r="F215" s="13">
        <v>1175518.9301209922</v>
      </c>
    </row>
    <row r="216" spans="5:6" x14ac:dyDescent="0.25">
      <c r="E216">
        <v>182</v>
      </c>
      <c r="F216" s="13">
        <v>1008249.9416116388</v>
      </c>
    </row>
    <row r="217" spans="5:6" x14ac:dyDescent="0.25">
      <c r="E217">
        <v>183</v>
      </c>
      <c r="F217" s="13">
        <v>1507908.6991900157</v>
      </c>
    </row>
    <row r="218" spans="5:6" x14ac:dyDescent="0.25">
      <c r="E218">
        <v>184</v>
      </c>
      <c r="F218" s="13">
        <v>1556202.4835707047</v>
      </c>
    </row>
    <row r="219" spans="5:6" x14ac:dyDescent="0.25">
      <c r="E219">
        <v>185</v>
      </c>
      <c r="F219" s="13">
        <v>1164753.8749595918</v>
      </c>
    </row>
    <row r="220" spans="5:6" x14ac:dyDescent="0.25">
      <c r="E220">
        <v>186</v>
      </c>
      <c r="F220" s="13">
        <v>1548337.3545801276</v>
      </c>
    </row>
    <row r="221" spans="5:6" x14ac:dyDescent="0.25">
      <c r="E221">
        <v>187</v>
      </c>
      <c r="F221" s="13">
        <v>1026608.9606491992</v>
      </c>
    </row>
    <row r="222" spans="5:6" x14ac:dyDescent="0.25">
      <c r="E222">
        <v>188</v>
      </c>
      <c r="F222" s="13">
        <v>1335513.3814647798</v>
      </c>
    </row>
    <row r="223" spans="5:6" x14ac:dyDescent="0.25">
      <c r="E223">
        <v>189</v>
      </c>
      <c r="F223" s="13">
        <v>1098619.1955171686</v>
      </c>
    </row>
    <row r="224" spans="5:6" x14ac:dyDescent="0.25">
      <c r="E224">
        <v>190</v>
      </c>
      <c r="F224" s="13">
        <v>1126203.4038719565</v>
      </c>
    </row>
    <row r="225" spans="5:6" x14ac:dyDescent="0.25">
      <c r="E225">
        <v>191</v>
      </c>
      <c r="F225" s="13">
        <v>1539743.1867308298</v>
      </c>
    </row>
    <row r="226" spans="5:6" x14ac:dyDescent="0.25">
      <c r="E226">
        <v>192</v>
      </c>
      <c r="F226" s="13">
        <v>1126662.9665151811</v>
      </c>
    </row>
    <row r="227" spans="5:6" x14ac:dyDescent="0.25">
      <c r="E227">
        <v>193</v>
      </c>
      <c r="F227" s="13">
        <v>1002151.3576742162</v>
      </c>
    </row>
    <row r="228" spans="5:6" x14ac:dyDescent="0.25">
      <c r="E228">
        <v>194</v>
      </c>
      <c r="F228" s="13">
        <v>1241390.7629283611</v>
      </c>
    </row>
    <row r="229" spans="5:6" x14ac:dyDescent="0.25">
      <c r="E229">
        <v>195</v>
      </c>
      <c r="F229" s="13">
        <v>1072946.2802120501</v>
      </c>
    </row>
    <row r="230" spans="5:6" x14ac:dyDescent="0.25">
      <c r="E230">
        <v>196</v>
      </c>
      <c r="F230" s="13">
        <v>2035117.0498699686</v>
      </c>
    </row>
    <row r="231" spans="5:6" x14ac:dyDescent="0.25">
      <c r="E231">
        <v>197</v>
      </c>
      <c r="F231" s="13">
        <v>1465520.4504335173</v>
      </c>
    </row>
    <row r="232" spans="5:6" x14ac:dyDescent="0.25">
      <c r="E232">
        <v>198</v>
      </c>
      <c r="F232" s="13">
        <v>1460493.5096526402</v>
      </c>
    </row>
    <row r="233" spans="5:6" x14ac:dyDescent="0.25">
      <c r="E233">
        <v>199</v>
      </c>
      <c r="F233" s="13">
        <v>1886017.9884456822</v>
      </c>
    </row>
    <row r="234" spans="5:6" x14ac:dyDescent="0.25">
      <c r="E234">
        <v>200</v>
      </c>
      <c r="F234" s="13">
        <v>1116587.3851035109</v>
      </c>
    </row>
    <row r="235" spans="5:6" x14ac:dyDescent="0.25">
      <c r="E235">
        <v>201</v>
      </c>
      <c r="F235" s="13">
        <v>1116086.463955563</v>
      </c>
    </row>
    <row r="236" spans="5:6" x14ac:dyDescent="0.25">
      <c r="E236">
        <v>202</v>
      </c>
      <c r="F236" s="13">
        <v>1575839.9444486047</v>
      </c>
    </row>
    <row r="237" spans="5:6" x14ac:dyDescent="0.25">
      <c r="E237">
        <v>203</v>
      </c>
      <c r="F237" s="13">
        <v>1930142.0853672295</v>
      </c>
    </row>
    <row r="238" spans="5:6" x14ac:dyDescent="0.25">
      <c r="E238">
        <v>204</v>
      </c>
      <c r="F238" s="13">
        <v>1492210.9428017952</v>
      </c>
    </row>
    <row r="239" spans="5:6" x14ac:dyDescent="0.25">
      <c r="E239">
        <v>205</v>
      </c>
      <c r="F239" s="13">
        <v>1391040.0763871307</v>
      </c>
    </row>
    <row r="240" spans="5:6" x14ac:dyDescent="0.25">
      <c r="E240">
        <v>206</v>
      </c>
      <c r="F240" s="13">
        <v>1519413.2891467302</v>
      </c>
    </row>
    <row r="241" spans="5:6" x14ac:dyDescent="0.25">
      <c r="E241">
        <v>207</v>
      </c>
      <c r="F241" s="13">
        <v>1410871.3969013793</v>
      </c>
    </row>
    <row r="242" spans="5:6" x14ac:dyDescent="0.25">
      <c r="E242">
        <v>208</v>
      </c>
      <c r="F242" s="13">
        <v>1967756.34879739</v>
      </c>
    </row>
    <row r="243" spans="5:6" x14ac:dyDescent="0.25">
      <c r="E243">
        <v>209</v>
      </c>
      <c r="F243" s="13">
        <v>1445184.1035493435</v>
      </c>
    </row>
    <row r="244" spans="5:6" x14ac:dyDescent="0.25">
      <c r="E244">
        <v>210</v>
      </c>
      <c r="F244" s="13">
        <v>1888955.6412205263</v>
      </c>
    </row>
    <row r="245" spans="5:6" x14ac:dyDescent="0.25">
      <c r="E245">
        <v>211</v>
      </c>
      <c r="F245" s="13">
        <v>1872854.1443394935</v>
      </c>
    </row>
    <row r="246" spans="5:6" x14ac:dyDescent="0.25">
      <c r="E246">
        <v>212</v>
      </c>
      <c r="F246" s="13">
        <v>1140838.1787088842</v>
      </c>
    </row>
    <row r="247" spans="5:6" x14ac:dyDescent="0.25">
      <c r="E247">
        <v>213</v>
      </c>
      <c r="F247" s="13">
        <v>1028212.3013933295</v>
      </c>
    </row>
    <row r="248" spans="5:6" x14ac:dyDescent="0.25">
      <c r="E248">
        <v>214</v>
      </c>
      <c r="F248" s="13">
        <v>1074953.6151121941</v>
      </c>
    </row>
    <row r="249" spans="5:6" x14ac:dyDescent="0.25">
      <c r="E249">
        <v>215</v>
      </c>
      <c r="F249" s="13">
        <v>1140634.27572034</v>
      </c>
    </row>
    <row r="250" spans="5:6" x14ac:dyDescent="0.25">
      <c r="E250">
        <v>216</v>
      </c>
      <c r="F250" s="13">
        <v>1058810.6277422402</v>
      </c>
    </row>
    <row r="251" spans="5:6" x14ac:dyDescent="0.25">
      <c r="E251">
        <v>217</v>
      </c>
      <c r="F251" s="13">
        <v>1537706.2780241766</v>
      </c>
    </row>
    <row r="252" spans="5:6" x14ac:dyDescent="0.25">
      <c r="E252">
        <v>218</v>
      </c>
      <c r="F252" s="13">
        <v>1332767.4810078421</v>
      </c>
    </row>
    <row r="253" spans="5:6" x14ac:dyDescent="0.25">
      <c r="E253">
        <v>219</v>
      </c>
      <c r="F253" s="13">
        <v>1493012.0927025639</v>
      </c>
    </row>
    <row r="254" spans="5:6" x14ac:dyDescent="0.25">
      <c r="E254">
        <v>220</v>
      </c>
      <c r="F254" s="13">
        <v>978050.69767621614</v>
      </c>
    </row>
    <row r="255" spans="5:6" x14ac:dyDescent="0.25">
      <c r="E255">
        <v>221</v>
      </c>
      <c r="F255" s="13">
        <v>1983766.824311869</v>
      </c>
    </row>
    <row r="256" spans="5:6" x14ac:dyDescent="0.25">
      <c r="E256">
        <v>222</v>
      </c>
      <c r="F256" s="13">
        <v>1827945.6000061589</v>
      </c>
    </row>
    <row r="257" spans="5:6" x14ac:dyDescent="0.25">
      <c r="E257">
        <v>223</v>
      </c>
      <c r="F257" s="13">
        <v>1983052.4593430974</v>
      </c>
    </row>
    <row r="258" spans="5:6" x14ac:dyDescent="0.25">
      <c r="E258">
        <v>224</v>
      </c>
      <c r="F258" s="13">
        <v>1096401.7123151647</v>
      </c>
    </row>
    <row r="259" spans="5:6" x14ac:dyDescent="0.25">
      <c r="E259">
        <v>225</v>
      </c>
      <c r="F259" s="13">
        <v>1559968.2929973458</v>
      </c>
    </row>
    <row r="260" spans="5:6" x14ac:dyDescent="0.25">
      <c r="E260">
        <v>226</v>
      </c>
      <c r="F260" s="13">
        <v>1488331.6434065357</v>
      </c>
    </row>
    <row r="261" spans="5:6" x14ac:dyDescent="0.25">
      <c r="E261">
        <v>227</v>
      </c>
      <c r="F261" s="13">
        <v>1082575.2459627404</v>
      </c>
    </row>
    <row r="262" spans="5:6" x14ac:dyDescent="0.25">
      <c r="E262">
        <v>228</v>
      </c>
      <c r="F262" s="13">
        <v>1831410.3029293171</v>
      </c>
    </row>
    <row r="263" spans="5:6" x14ac:dyDescent="0.25">
      <c r="E263">
        <v>229</v>
      </c>
      <c r="F263" s="13">
        <v>1658017.9473168703</v>
      </c>
    </row>
    <row r="264" spans="5:6" x14ac:dyDescent="0.25">
      <c r="E264">
        <v>230</v>
      </c>
      <c r="F264" s="13">
        <v>1485346.0905908328</v>
      </c>
    </row>
    <row r="265" spans="5:6" x14ac:dyDescent="0.25">
      <c r="E265">
        <v>231</v>
      </c>
      <c r="F265" s="13">
        <v>1855714.247330111</v>
      </c>
    </row>
    <row r="266" spans="5:6" x14ac:dyDescent="0.25">
      <c r="E266">
        <v>232</v>
      </c>
      <c r="F266" s="13">
        <v>1173597.4194765261</v>
      </c>
    </row>
    <row r="267" spans="5:6" x14ac:dyDescent="0.25">
      <c r="E267">
        <v>233</v>
      </c>
      <c r="F267" s="13">
        <v>1436403.8302992668</v>
      </c>
    </row>
    <row r="268" spans="5:6" x14ac:dyDescent="0.25">
      <c r="E268">
        <v>234</v>
      </c>
      <c r="F268" s="13">
        <v>1191204.9037889983</v>
      </c>
    </row>
    <row r="269" spans="5:6" x14ac:dyDescent="0.25">
      <c r="E269">
        <v>235</v>
      </c>
      <c r="F269" s="13">
        <v>1543596.5835825766</v>
      </c>
    </row>
    <row r="270" spans="5:6" x14ac:dyDescent="0.25">
      <c r="E270">
        <v>236</v>
      </c>
      <c r="F270" s="13">
        <v>1018935.7559553706</v>
      </c>
    </row>
    <row r="271" spans="5:6" x14ac:dyDescent="0.25">
      <c r="E271">
        <v>237</v>
      </c>
      <c r="F271" s="13">
        <v>1112210.0663733203</v>
      </c>
    </row>
    <row r="272" spans="5:6" x14ac:dyDescent="0.25">
      <c r="E272">
        <v>238</v>
      </c>
      <c r="F272" s="13">
        <v>1084128.0959985261</v>
      </c>
    </row>
    <row r="273" spans="5:6" x14ac:dyDescent="0.25">
      <c r="E273">
        <v>239</v>
      </c>
      <c r="F273" s="13">
        <v>1157517.9796432916</v>
      </c>
    </row>
    <row r="274" spans="5:6" x14ac:dyDescent="0.25">
      <c r="E274">
        <v>240</v>
      </c>
      <c r="F274" s="13">
        <v>1526892.0716567275</v>
      </c>
    </row>
    <row r="275" spans="5:6" x14ac:dyDescent="0.25">
      <c r="E275">
        <v>241</v>
      </c>
      <c r="F275" s="13">
        <v>1082027.3848567691</v>
      </c>
    </row>
    <row r="276" spans="5:6" x14ac:dyDescent="0.25">
      <c r="E276">
        <v>242</v>
      </c>
      <c r="F276" s="13">
        <v>1380933.4402749522</v>
      </c>
    </row>
    <row r="277" spans="5:6" x14ac:dyDescent="0.25">
      <c r="E277">
        <v>243</v>
      </c>
      <c r="F277" s="13">
        <v>1868432.0202979392</v>
      </c>
    </row>
    <row r="278" spans="5:6" x14ac:dyDescent="0.25">
      <c r="E278">
        <v>244</v>
      </c>
      <c r="F278" s="13">
        <v>1900299.8897988934</v>
      </c>
    </row>
    <row r="279" spans="5:6" x14ac:dyDescent="0.25">
      <c r="E279">
        <v>245</v>
      </c>
      <c r="F279" s="13">
        <v>1537256.4425664465</v>
      </c>
    </row>
    <row r="280" spans="5:6" x14ac:dyDescent="0.25">
      <c r="E280">
        <v>246</v>
      </c>
      <c r="F280" s="13">
        <v>1152502.6582462743</v>
      </c>
    </row>
    <row r="281" spans="5:6" x14ac:dyDescent="0.25">
      <c r="E281">
        <v>247</v>
      </c>
      <c r="F281" s="13">
        <v>1491285.3432267313</v>
      </c>
    </row>
    <row r="282" spans="5:6" x14ac:dyDescent="0.25">
      <c r="E282">
        <v>248</v>
      </c>
      <c r="F282" s="13">
        <v>1878409.6568073377</v>
      </c>
    </row>
    <row r="283" spans="5:6" x14ac:dyDescent="0.25">
      <c r="E283">
        <v>249</v>
      </c>
      <c r="F283" s="13">
        <v>941462.08762204309</v>
      </c>
    </row>
    <row r="284" spans="5:6" x14ac:dyDescent="0.25">
      <c r="E284">
        <v>250</v>
      </c>
      <c r="F284" s="13">
        <v>1638578.995567834</v>
      </c>
    </row>
    <row r="285" spans="5:6" x14ac:dyDescent="0.25">
      <c r="E285">
        <v>251</v>
      </c>
      <c r="F285" s="13">
        <v>1630749.0402760541</v>
      </c>
    </row>
    <row r="286" spans="5:6" x14ac:dyDescent="0.25">
      <c r="E286">
        <v>252</v>
      </c>
      <c r="F286" s="13">
        <v>1782037.9567177275</v>
      </c>
    </row>
    <row r="287" spans="5:6" x14ac:dyDescent="0.25">
      <c r="E287">
        <v>253</v>
      </c>
      <c r="F287" s="13">
        <v>1081615.2885443524</v>
      </c>
    </row>
    <row r="288" spans="5:6" x14ac:dyDescent="0.25">
      <c r="E288">
        <v>254</v>
      </c>
      <c r="F288" s="13">
        <v>1110799.8343424057</v>
      </c>
    </row>
    <row r="289" spans="5:6" x14ac:dyDescent="0.25">
      <c r="E289">
        <v>255</v>
      </c>
      <c r="F289" s="13">
        <v>1401672.2390115536</v>
      </c>
    </row>
    <row r="290" spans="5:6" x14ac:dyDescent="0.25">
      <c r="E290">
        <v>256</v>
      </c>
      <c r="F290" s="13">
        <v>1178260.7063104215</v>
      </c>
    </row>
    <row r="291" spans="5:6" x14ac:dyDescent="0.25">
      <c r="E291">
        <v>257</v>
      </c>
      <c r="F291" s="13">
        <v>1570546.4690816293</v>
      </c>
    </row>
    <row r="292" spans="5:6" x14ac:dyDescent="0.25">
      <c r="E292">
        <v>258</v>
      </c>
      <c r="F292" s="13">
        <v>1647399.8523553889</v>
      </c>
    </row>
    <row r="293" spans="5:6" x14ac:dyDescent="0.25">
      <c r="E293">
        <v>259</v>
      </c>
      <c r="F293" s="13">
        <v>1539936.4610228993</v>
      </c>
    </row>
    <row r="294" spans="5:6" x14ac:dyDescent="0.25">
      <c r="E294">
        <v>260</v>
      </c>
      <c r="F294" s="13">
        <v>1882067.112191719</v>
      </c>
    </row>
    <row r="295" spans="5:6" x14ac:dyDescent="0.25">
      <c r="E295">
        <v>261</v>
      </c>
      <c r="F295" s="13">
        <v>1543578.8889048747</v>
      </c>
    </row>
    <row r="296" spans="5:6" x14ac:dyDescent="0.25">
      <c r="E296">
        <v>262</v>
      </c>
      <c r="F296" s="13">
        <v>1084923.2533981244</v>
      </c>
    </row>
    <row r="297" spans="5:6" x14ac:dyDescent="0.25">
      <c r="E297">
        <v>263</v>
      </c>
      <c r="F297" s="13">
        <v>1445698.2133028754</v>
      </c>
    </row>
    <row r="298" spans="5:6" x14ac:dyDescent="0.25">
      <c r="E298">
        <v>264</v>
      </c>
      <c r="F298" s="13">
        <v>1191232.3318649216</v>
      </c>
    </row>
    <row r="299" spans="5:6" x14ac:dyDescent="0.25">
      <c r="E299">
        <v>265</v>
      </c>
      <c r="F299" s="13">
        <v>2258982.6721009333</v>
      </c>
    </row>
    <row r="300" spans="5:6" x14ac:dyDescent="0.25">
      <c r="E300">
        <v>266</v>
      </c>
      <c r="F300" s="13">
        <v>1427432.8874037662</v>
      </c>
    </row>
    <row r="301" spans="5:6" x14ac:dyDescent="0.25">
      <c r="E301">
        <v>267</v>
      </c>
      <c r="F301" s="13">
        <v>1821122.9279349509</v>
      </c>
    </row>
    <row r="302" spans="5:6" x14ac:dyDescent="0.25">
      <c r="E302">
        <v>268</v>
      </c>
      <c r="F302" s="13">
        <v>930889.29220410192</v>
      </c>
    </row>
    <row r="303" spans="5:6" x14ac:dyDescent="0.25">
      <c r="E303">
        <v>269</v>
      </c>
      <c r="F303" s="13">
        <v>1457728.4611054449</v>
      </c>
    </row>
    <row r="304" spans="5:6" x14ac:dyDescent="0.25">
      <c r="E304">
        <v>270</v>
      </c>
      <c r="F304" s="13">
        <v>1515901.1470801076</v>
      </c>
    </row>
    <row r="305" spans="5:6" x14ac:dyDescent="0.25">
      <c r="E305">
        <v>271</v>
      </c>
      <c r="F305" s="13">
        <v>913144.15397045622</v>
      </c>
    </row>
    <row r="306" spans="5:6" x14ac:dyDescent="0.25">
      <c r="E306">
        <v>272</v>
      </c>
      <c r="F306" s="13">
        <v>1404445.4231394187</v>
      </c>
    </row>
    <row r="307" spans="5:6" x14ac:dyDescent="0.25">
      <c r="E307">
        <v>273</v>
      </c>
      <c r="F307" s="13">
        <v>1107065.1962162897</v>
      </c>
    </row>
    <row r="308" spans="5:6" x14ac:dyDescent="0.25">
      <c r="E308">
        <v>274</v>
      </c>
      <c r="F308" s="13">
        <v>1213857.1668946387</v>
      </c>
    </row>
    <row r="309" spans="5:6" x14ac:dyDescent="0.25">
      <c r="E309">
        <v>275</v>
      </c>
      <c r="F309" s="13">
        <v>966196.22126345499</v>
      </c>
    </row>
    <row r="310" spans="5:6" x14ac:dyDescent="0.25">
      <c r="E310">
        <v>276</v>
      </c>
      <c r="F310" s="13">
        <v>1986588.5313596115</v>
      </c>
    </row>
    <row r="311" spans="5:6" x14ac:dyDescent="0.25">
      <c r="E311">
        <v>277</v>
      </c>
      <c r="F311" s="13">
        <v>1072360.2598552126</v>
      </c>
    </row>
    <row r="312" spans="5:6" x14ac:dyDescent="0.25">
      <c r="E312">
        <v>278</v>
      </c>
      <c r="F312" s="13">
        <v>922224.77408156905</v>
      </c>
    </row>
    <row r="313" spans="5:6" x14ac:dyDescent="0.25">
      <c r="E313">
        <v>279</v>
      </c>
      <c r="F313" s="13">
        <v>1433098.8074720739</v>
      </c>
    </row>
    <row r="314" spans="5:6" x14ac:dyDescent="0.25">
      <c r="E314">
        <v>280</v>
      </c>
      <c r="F314" s="13">
        <v>1065891.7619086395</v>
      </c>
    </row>
    <row r="315" spans="5:6" x14ac:dyDescent="0.25">
      <c r="E315">
        <v>281</v>
      </c>
      <c r="F315" s="13">
        <v>1439268.3527744117</v>
      </c>
    </row>
    <row r="316" spans="5:6" x14ac:dyDescent="0.25">
      <c r="E316">
        <v>282</v>
      </c>
      <c r="F316" s="13">
        <v>1408112.5510742017</v>
      </c>
    </row>
    <row r="317" spans="5:6" x14ac:dyDescent="0.25">
      <c r="E317">
        <v>283</v>
      </c>
      <c r="F317" s="13">
        <v>1573748.1451691119</v>
      </c>
    </row>
    <row r="318" spans="5:6" x14ac:dyDescent="0.25">
      <c r="E318">
        <v>284</v>
      </c>
      <c r="F318" s="13">
        <v>1189739.5440879215</v>
      </c>
    </row>
    <row r="319" spans="5:6" x14ac:dyDescent="0.25">
      <c r="E319">
        <v>285</v>
      </c>
      <c r="F319" s="13">
        <v>1886892.923250644</v>
      </c>
    </row>
    <row r="320" spans="5:6" x14ac:dyDescent="0.25">
      <c r="E320">
        <v>286</v>
      </c>
      <c r="F320" s="13">
        <v>1929986.8620986892</v>
      </c>
    </row>
    <row r="321" spans="5:6" x14ac:dyDescent="0.25">
      <c r="E321">
        <v>287</v>
      </c>
      <c r="F321" s="13">
        <v>2160210.0315619479</v>
      </c>
    </row>
    <row r="322" spans="5:6" x14ac:dyDescent="0.25">
      <c r="E322">
        <v>288</v>
      </c>
      <c r="F322" s="13">
        <v>1153803.7332425683</v>
      </c>
    </row>
    <row r="323" spans="5:6" x14ac:dyDescent="0.25">
      <c r="E323">
        <v>289</v>
      </c>
      <c r="F323" s="13">
        <v>1089619.3310202521</v>
      </c>
    </row>
    <row r="324" spans="5:6" x14ac:dyDescent="0.25">
      <c r="E324">
        <v>290</v>
      </c>
      <c r="F324" s="13">
        <v>1033512.5456370147</v>
      </c>
    </row>
    <row r="325" spans="5:6" x14ac:dyDescent="0.25">
      <c r="E325">
        <v>291</v>
      </c>
      <c r="F325" s="13">
        <v>1055490.041053657</v>
      </c>
    </row>
    <row r="326" spans="5:6" x14ac:dyDescent="0.25">
      <c r="E326">
        <v>292</v>
      </c>
      <c r="F326" s="13">
        <v>1851180.9325674118</v>
      </c>
    </row>
    <row r="327" spans="5:6" x14ac:dyDescent="0.25">
      <c r="E327">
        <v>293</v>
      </c>
      <c r="F327" s="13">
        <v>1992037.4204974296</v>
      </c>
    </row>
    <row r="328" spans="5:6" x14ac:dyDescent="0.25">
      <c r="E328">
        <v>294</v>
      </c>
      <c r="F328" s="13">
        <v>1479274.5549828236</v>
      </c>
    </row>
    <row r="329" spans="5:6" x14ac:dyDescent="0.25">
      <c r="E329">
        <v>295</v>
      </c>
      <c r="F329" s="13">
        <v>1070589.6836776428</v>
      </c>
    </row>
    <row r="330" spans="5:6" x14ac:dyDescent="0.25">
      <c r="E330">
        <v>296</v>
      </c>
      <c r="F330" s="13">
        <v>1539760.9484192661</v>
      </c>
    </row>
    <row r="331" spans="5:6" x14ac:dyDescent="0.25">
      <c r="E331">
        <v>297</v>
      </c>
      <c r="F331" s="13">
        <v>2183249.0553677017</v>
      </c>
    </row>
    <row r="332" spans="5:6" x14ac:dyDescent="0.25">
      <c r="E332">
        <v>298</v>
      </c>
      <c r="F332" s="13">
        <v>1917702.0859772363</v>
      </c>
    </row>
    <row r="333" spans="5:6" x14ac:dyDescent="0.25">
      <c r="E333">
        <v>299</v>
      </c>
      <c r="F333" s="13">
        <v>1781357.4767122867</v>
      </c>
    </row>
    <row r="334" spans="5:6" x14ac:dyDescent="0.25">
      <c r="E334">
        <v>300</v>
      </c>
      <c r="F334" s="13">
        <v>1886615.475658752</v>
      </c>
    </row>
    <row r="335" spans="5:6" x14ac:dyDescent="0.25">
      <c r="E335">
        <v>301</v>
      </c>
      <c r="F335" s="13">
        <v>987533.00809278386</v>
      </c>
    </row>
    <row r="336" spans="5:6" x14ac:dyDescent="0.25">
      <c r="E336">
        <v>302</v>
      </c>
      <c r="F336" s="13">
        <v>1478167.3951670025</v>
      </c>
    </row>
    <row r="337" spans="5:6" x14ac:dyDescent="0.25">
      <c r="E337">
        <v>303</v>
      </c>
      <c r="F337" s="13">
        <v>1493035.4261124027</v>
      </c>
    </row>
    <row r="338" spans="5:6" x14ac:dyDescent="0.25">
      <c r="E338">
        <v>304</v>
      </c>
      <c r="F338" s="13">
        <v>1520405.8108378139</v>
      </c>
    </row>
    <row r="339" spans="5:6" x14ac:dyDescent="0.25">
      <c r="E339">
        <v>305</v>
      </c>
      <c r="F339" s="13">
        <v>941933.23134545865</v>
      </c>
    </row>
    <row r="340" spans="5:6" x14ac:dyDescent="0.25">
      <c r="E340">
        <v>306</v>
      </c>
      <c r="F340" s="13">
        <v>1536536.5351310354</v>
      </c>
    </row>
    <row r="341" spans="5:6" x14ac:dyDescent="0.25">
      <c r="E341">
        <v>307</v>
      </c>
      <c r="F341" s="13">
        <v>1483466.4832880031</v>
      </c>
    </row>
    <row r="342" spans="5:6" x14ac:dyDescent="0.25">
      <c r="E342">
        <v>308</v>
      </c>
      <c r="F342" s="13">
        <v>1534987.708316287</v>
      </c>
    </row>
    <row r="343" spans="5:6" x14ac:dyDescent="0.25">
      <c r="E343">
        <v>309</v>
      </c>
      <c r="F343" s="13">
        <v>1077217.0185396471</v>
      </c>
    </row>
    <row r="344" spans="5:6" x14ac:dyDescent="0.25">
      <c r="E344">
        <v>310</v>
      </c>
      <c r="F344" s="13">
        <v>1053183.0161811837</v>
      </c>
    </row>
    <row r="345" spans="5:6" x14ac:dyDescent="0.25">
      <c r="E345">
        <v>311</v>
      </c>
      <c r="F345" s="13">
        <v>1565686.7545009535</v>
      </c>
    </row>
    <row r="346" spans="5:6" x14ac:dyDescent="0.25">
      <c r="E346">
        <v>312</v>
      </c>
      <c r="F346" s="13">
        <v>980046.15418202896</v>
      </c>
    </row>
    <row r="347" spans="5:6" x14ac:dyDescent="0.25">
      <c r="E347">
        <v>313</v>
      </c>
      <c r="F347" s="13">
        <v>1073227.0576458373</v>
      </c>
    </row>
    <row r="348" spans="5:6" x14ac:dyDescent="0.25">
      <c r="E348">
        <v>314</v>
      </c>
      <c r="F348" s="13">
        <v>991020.97132659703</v>
      </c>
    </row>
    <row r="349" spans="5:6" x14ac:dyDescent="0.25">
      <c r="E349">
        <v>315</v>
      </c>
      <c r="F349" s="13">
        <v>1463501.2710204497</v>
      </c>
    </row>
    <row r="350" spans="5:6" x14ac:dyDescent="0.25">
      <c r="E350">
        <v>316</v>
      </c>
      <c r="F350" s="13">
        <v>1447419.7512941794</v>
      </c>
    </row>
    <row r="351" spans="5:6" x14ac:dyDescent="0.25">
      <c r="E351">
        <v>317</v>
      </c>
      <c r="F351" s="13">
        <v>1377436.0096277709</v>
      </c>
    </row>
    <row r="352" spans="5:6" x14ac:dyDescent="0.25">
      <c r="E352">
        <v>318</v>
      </c>
      <c r="F352" s="13">
        <v>1200095.9445575071</v>
      </c>
    </row>
    <row r="353" spans="5:6" x14ac:dyDescent="0.25">
      <c r="E353">
        <v>319</v>
      </c>
      <c r="F353" s="13">
        <v>1507408.9421137972</v>
      </c>
    </row>
    <row r="354" spans="5:6" x14ac:dyDescent="0.25">
      <c r="E354">
        <v>320</v>
      </c>
      <c r="F354" s="13">
        <v>1162962.477001192</v>
      </c>
    </row>
    <row r="355" spans="5:6" x14ac:dyDescent="0.25">
      <c r="E355">
        <v>321</v>
      </c>
      <c r="F355" s="13">
        <v>835880.38929225132</v>
      </c>
    </row>
    <row r="356" spans="5:6" x14ac:dyDescent="0.25">
      <c r="E356">
        <v>322</v>
      </c>
      <c r="F356" s="13">
        <v>1541732.5551262915</v>
      </c>
    </row>
    <row r="357" spans="5:6" x14ac:dyDescent="0.25">
      <c r="E357">
        <v>323</v>
      </c>
      <c r="F357" s="13">
        <v>1564566.3730932274</v>
      </c>
    </row>
    <row r="358" spans="5:6" x14ac:dyDescent="0.25">
      <c r="E358">
        <v>324</v>
      </c>
      <c r="F358" s="13">
        <v>1500677.3765540051</v>
      </c>
    </row>
    <row r="359" spans="5:6" x14ac:dyDescent="0.25">
      <c r="E359">
        <v>325</v>
      </c>
      <c r="F359" s="13">
        <v>966351.56816078431</v>
      </c>
    </row>
    <row r="360" spans="5:6" x14ac:dyDescent="0.25">
      <c r="E360">
        <v>326</v>
      </c>
      <c r="F360" s="13">
        <v>1506194.3662039752</v>
      </c>
    </row>
    <row r="361" spans="5:6" x14ac:dyDescent="0.25">
      <c r="E361">
        <v>327</v>
      </c>
      <c r="F361" s="13">
        <v>1955306.7386627914</v>
      </c>
    </row>
    <row r="362" spans="5:6" x14ac:dyDescent="0.25">
      <c r="E362">
        <v>328</v>
      </c>
      <c r="F362" s="13">
        <v>1080703.1254603909</v>
      </c>
    </row>
    <row r="363" spans="5:6" x14ac:dyDescent="0.25">
      <c r="E363">
        <v>329</v>
      </c>
      <c r="F363" s="13">
        <v>1009174.7981481553</v>
      </c>
    </row>
    <row r="364" spans="5:6" x14ac:dyDescent="0.25">
      <c r="E364">
        <v>330</v>
      </c>
      <c r="F364" s="13">
        <v>1990367.0372833875</v>
      </c>
    </row>
    <row r="365" spans="5:6" x14ac:dyDescent="0.25">
      <c r="E365">
        <v>331</v>
      </c>
      <c r="F365" s="13">
        <v>1649337.2149231108</v>
      </c>
    </row>
    <row r="366" spans="5:6" x14ac:dyDescent="0.25">
      <c r="E366">
        <v>332</v>
      </c>
      <c r="F366" s="13">
        <v>907657.9719849854</v>
      </c>
    </row>
    <row r="367" spans="5:6" x14ac:dyDescent="0.25">
      <c r="E367">
        <v>333</v>
      </c>
      <c r="F367" s="13">
        <v>901464.32247067324</v>
      </c>
    </row>
    <row r="368" spans="5:6" x14ac:dyDescent="0.25">
      <c r="E368">
        <v>334</v>
      </c>
      <c r="F368" s="13">
        <v>1816558.5117430612</v>
      </c>
    </row>
    <row r="369" spans="5:6" x14ac:dyDescent="0.25">
      <c r="E369">
        <v>335</v>
      </c>
      <c r="F369" s="13">
        <v>1137755.2744030147</v>
      </c>
    </row>
    <row r="370" spans="5:6" x14ac:dyDescent="0.25">
      <c r="E370">
        <v>336</v>
      </c>
      <c r="F370" s="13">
        <v>985663.53057237389</v>
      </c>
    </row>
    <row r="371" spans="5:6" x14ac:dyDescent="0.25">
      <c r="E371">
        <v>337</v>
      </c>
      <c r="F371" s="13">
        <v>1154732.2588065327</v>
      </c>
    </row>
    <row r="372" spans="5:6" x14ac:dyDescent="0.25">
      <c r="E372">
        <v>338</v>
      </c>
      <c r="F372" s="13">
        <v>1581777.9628640949</v>
      </c>
    </row>
    <row r="373" spans="5:6" x14ac:dyDescent="0.25">
      <c r="E373">
        <v>339</v>
      </c>
      <c r="F373" s="13">
        <v>1203055.5115682255</v>
      </c>
    </row>
    <row r="374" spans="5:6" x14ac:dyDescent="0.25">
      <c r="E374">
        <v>340</v>
      </c>
      <c r="F374" s="13">
        <v>1488269.2374589241</v>
      </c>
    </row>
    <row r="375" spans="5:6" x14ac:dyDescent="0.25">
      <c r="E375">
        <v>341</v>
      </c>
      <c r="F375" s="13">
        <v>2075855.1969283544</v>
      </c>
    </row>
    <row r="376" spans="5:6" x14ac:dyDescent="0.25">
      <c r="E376">
        <v>342</v>
      </c>
      <c r="F376" s="13">
        <v>1147206.3834326931</v>
      </c>
    </row>
    <row r="377" spans="5:6" x14ac:dyDescent="0.25">
      <c r="E377">
        <v>343</v>
      </c>
      <c r="F377" s="13">
        <v>1474491.6644014914</v>
      </c>
    </row>
    <row r="378" spans="5:6" x14ac:dyDescent="0.25">
      <c r="E378">
        <v>344</v>
      </c>
      <c r="F378" s="13">
        <v>1520979.0582293607</v>
      </c>
    </row>
    <row r="379" spans="5:6" x14ac:dyDescent="0.25">
      <c r="E379">
        <v>345</v>
      </c>
      <c r="F379" s="13">
        <v>1447049.9417469935</v>
      </c>
    </row>
    <row r="380" spans="5:6" x14ac:dyDescent="0.25">
      <c r="E380">
        <v>346</v>
      </c>
      <c r="F380" s="13">
        <v>1545276.1210533509</v>
      </c>
    </row>
    <row r="381" spans="5:6" x14ac:dyDescent="0.25">
      <c r="E381">
        <v>347</v>
      </c>
      <c r="F381" s="13">
        <v>1106355.3161341278</v>
      </c>
    </row>
    <row r="382" spans="5:6" x14ac:dyDescent="0.25">
      <c r="E382">
        <v>348</v>
      </c>
      <c r="F382" s="13">
        <v>1512886.3144206321</v>
      </c>
    </row>
    <row r="383" spans="5:6" x14ac:dyDescent="0.25">
      <c r="E383">
        <v>349</v>
      </c>
      <c r="F383" s="13">
        <v>1893113.6226775234</v>
      </c>
    </row>
    <row r="384" spans="5:6" x14ac:dyDescent="0.25">
      <c r="E384">
        <v>350</v>
      </c>
      <c r="F384" s="13">
        <v>1603294.7620736177</v>
      </c>
    </row>
    <row r="385" spans="5:6" x14ac:dyDescent="0.25">
      <c r="E385">
        <v>351</v>
      </c>
      <c r="F385" s="13">
        <v>1059698.3355717333</v>
      </c>
    </row>
    <row r="386" spans="5:6" x14ac:dyDescent="0.25">
      <c r="E386">
        <v>352</v>
      </c>
      <c r="F386" s="13">
        <v>1511550.3985999653</v>
      </c>
    </row>
    <row r="387" spans="5:6" x14ac:dyDescent="0.25">
      <c r="E387">
        <v>353</v>
      </c>
      <c r="F387" s="13">
        <v>1515260.8330199791</v>
      </c>
    </row>
    <row r="388" spans="5:6" x14ac:dyDescent="0.25">
      <c r="E388">
        <v>354</v>
      </c>
      <c r="F388" s="13">
        <v>969486.48430829111</v>
      </c>
    </row>
    <row r="389" spans="5:6" x14ac:dyDescent="0.25">
      <c r="E389">
        <v>355</v>
      </c>
      <c r="F389" s="13">
        <v>1880368.1507647224</v>
      </c>
    </row>
    <row r="390" spans="5:6" x14ac:dyDescent="0.25">
      <c r="E390">
        <v>356</v>
      </c>
      <c r="F390" s="13">
        <v>1441126.2859555755</v>
      </c>
    </row>
    <row r="391" spans="5:6" x14ac:dyDescent="0.25">
      <c r="E391">
        <v>357</v>
      </c>
      <c r="F391" s="13">
        <v>1809031.610983019</v>
      </c>
    </row>
    <row r="392" spans="5:6" x14ac:dyDescent="0.25">
      <c r="E392">
        <v>358</v>
      </c>
      <c r="F392" s="13">
        <v>1088441.7263726068</v>
      </c>
    </row>
    <row r="393" spans="5:6" x14ac:dyDescent="0.25">
      <c r="E393">
        <v>359</v>
      </c>
      <c r="F393" s="13">
        <v>1017517.7801314071</v>
      </c>
    </row>
    <row r="394" spans="5:6" x14ac:dyDescent="0.25">
      <c r="E394">
        <v>360</v>
      </c>
      <c r="F394" s="13">
        <v>1495868.0666451927</v>
      </c>
    </row>
    <row r="395" spans="5:6" x14ac:dyDescent="0.25">
      <c r="E395">
        <v>361</v>
      </c>
      <c r="F395" s="13">
        <v>1436829.5140405358</v>
      </c>
    </row>
    <row r="396" spans="5:6" x14ac:dyDescent="0.25">
      <c r="E396">
        <v>362</v>
      </c>
      <c r="F396" s="13">
        <v>1475418.8061272402</v>
      </c>
    </row>
    <row r="397" spans="5:6" x14ac:dyDescent="0.25">
      <c r="E397">
        <v>363</v>
      </c>
      <c r="F397" s="13">
        <v>1113120.766733103</v>
      </c>
    </row>
    <row r="398" spans="5:6" x14ac:dyDescent="0.25">
      <c r="E398">
        <v>364</v>
      </c>
      <c r="F398" s="13">
        <v>1172520.6716043316</v>
      </c>
    </row>
    <row r="399" spans="5:6" x14ac:dyDescent="0.25">
      <c r="E399">
        <v>365</v>
      </c>
      <c r="F399" s="13">
        <v>1383586.4545968547</v>
      </c>
    </row>
    <row r="400" spans="5:6" x14ac:dyDescent="0.25">
      <c r="E400">
        <v>366</v>
      </c>
      <c r="F400" s="13">
        <v>1541671.8410397724</v>
      </c>
    </row>
    <row r="401" spans="5:6" x14ac:dyDescent="0.25">
      <c r="E401">
        <v>367</v>
      </c>
      <c r="F401" s="13">
        <v>1101188.3729503192</v>
      </c>
    </row>
    <row r="402" spans="5:6" x14ac:dyDescent="0.25">
      <c r="E402">
        <v>368</v>
      </c>
      <c r="F402" s="13">
        <v>1455874.3781209625</v>
      </c>
    </row>
    <row r="403" spans="5:6" x14ac:dyDescent="0.25">
      <c r="E403">
        <v>369</v>
      </c>
      <c r="F403" s="13">
        <v>1470690.4554151352</v>
      </c>
    </row>
    <row r="404" spans="5:6" x14ac:dyDescent="0.25">
      <c r="E404">
        <v>370</v>
      </c>
      <c r="F404" s="13">
        <v>2002580.2488757856</v>
      </c>
    </row>
    <row r="405" spans="5:6" x14ac:dyDescent="0.25">
      <c r="E405">
        <v>371</v>
      </c>
      <c r="F405" s="13">
        <v>1128452.0888150376</v>
      </c>
    </row>
    <row r="406" spans="5:6" x14ac:dyDescent="0.25">
      <c r="E406">
        <v>372</v>
      </c>
      <c r="F406" s="13">
        <v>1153037.2055709849</v>
      </c>
    </row>
    <row r="407" spans="5:6" x14ac:dyDescent="0.25">
      <c r="E407">
        <v>373</v>
      </c>
      <c r="F407" s="13">
        <v>953532.3131583567</v>
      </c>
    </row>
    <row r="408" spans="5:6" x14ac:dyDescent="0.25">
      <c r="E408">
        <v>374</v>
      </c>
      <c r="F408" s="13">
        <v>1043229.5945028805</v>
      </c>
    </row>
    <row r="409" spans="5:6" x14ac:dyDescent="0.25">
      <c r="E409">
        <v>375</v>
      </c>
      <c r="F409" s="13">
        <v>1634174.9446046229</v>
      </c>
    </row>
    <row r="410" spans="5:6" x14ac:dyDescent="0.25">
      <c r="E410">
        <v>376</v>
      </c>
      <c r="F410" s="13">
        <v>977932.84750370844</v>
      </c>
    </row>
    <row r="411" spans="5:6" x14ac:dyDescent="0.25">
      <c r="E411">
        <v>377</v>
      </c>
      <c r="F411" s="13">
        <v>1540761.0506647183</v>
      </c>
    </row>
    <row r="412" spans="5:6" x14ac:dyDescent="0.25">
      <c r="E412">
        <v>378</v>
      </c>
      <c r="F412" s="13">
        <v>1116835.9623363197</v>
      </c>
    </row>
    <row r="413" spans="5:6" x14ac:dyDescent="0.25">
      <c r="E413">
        <v>379</v>
      </c>
      <c r="F413" s="13">
        <v>1367892.0839439032</v>
      </c>
    </row>
    <row r="414" spans="5:6" x14ac:dyDescent="0.25">
      <c r="E414">
        <v>380</v>
      </c>
      <c r="F414" s="13">
        <v>1082099.8019281002</v>
      </c>
    </row>
    <row r="415" spans="5:6" x14ac:dyDescent="0.25">
      <c r="E415">
        <v>381</v>
      </c>
      <c r="F415" s="13">
        <v>1129630.6662383811</v>
      </c>
    </row>
    <row r="416" spans="5:6" x14ac:dyDescent="0.25">
      <c r="E416">
        <v>382</v>
      </c>
      <c r="F416" s="13">
        <v>1580310.076417577</v>
      </c>
    </row>
    <row r="417" spans="5:6" x14ac:dyDescent="0.25">
      <c r="E417">
        <v>383</v>
      </c>
      <c r="F417" s="13">
        <v>1433819.9125250538</v>
      </c>
    </row>
    <row r="418" spans="5:6" x14ac:dyDescent="0.25">
      <c r="E418">
        <v>384</v>
      </c>
      <c r="F418" s="13">
        <v>1026117.5941793788</v>
      </c>
    </row>
    <row r="419" spans="5:6" x14ac:dyDescent="0.25">
      <c r="E419">
        <v>385</v>
      </c>
      <c r="F419" s="13">
        <v>1368528.0663079391</v>
      </c>
    </row>
    <row r="420" spans="5:6" x14ac:dyDescent="0.25">
      <c r="E420">
        <v>386</v>
      </c>
      <c r="F420" s="13">
        <v>1098497.2528256555</v>
      </c>
    </row>
    <row r="421" spans="5:6" x14ac:dyDescent="0.25">
      <c r="E421">
        <v>387</v>
      </c>
      <c r="F421" s="13">
        <v>1459974.5674664194</v>
      </c>
    </row>
    <row r="422" spans="5:6" x14ac:dyDescent="0.25">
      <c r="E422">
        <v>388</v>
      </c>
      <c r="F422" s="13">
        <v>1464274.0488324675</v>
      </c>
    </row>
    <row r="423" spans="5:6" x14ac:dyDescent="0.25">
      <c r="E423">
        <v>389</v>
      </c>
      <c r="F423" s="13">
        <v>2087952.3353609841</v>
      </c>
    </row>
    <row r="424" spans="5:6" x14ac:dyDescent="0.25">
      <c r="E424">
        <v>390</v>
      </c>
      <c r="F424" s="13">
        <v>1717809.3138365047</v>
      </c>
    </row>
    <row r="425" spans="5:6" x14ac:dyDescent="0.25">
      <c r="E425">
        <v>391</v>
      </c>
      <c r="F425" s="13">
        <v>1909686.3377739529</v>
      </c>
    </row>
    <row r="426" spans="5:6" x14ac:dyDescent="0.25">
      <c r="E426">
        <v>392</v>
      </c>
      <c r="F426" s="13">
        <v>1607629.4886203911</v>
      </c>
    </row>
    <row r="427" spans="5:6" x14ac:dyDescent="0.25">
      <c r="E427">
        <v>393</v>
      </c>
      <c r="F427" s="13">
        <v>1152327.7881011602</v>
      </c>
    </row>
    <row r="428" spans="5:6" x14ac:dyDescent="0.25">
      <c r="E428">
        <v>394</v>
      </c>
      <c r="F428" s="13">
        <v>1082089.2810827601</v>
      </c>
    </row>
    <row r="429" spans="5:6" x14ac:dyDescent="0.25">
      <c r="E429">
        <v>395</v>
      </c>
      <c r="F429" s="13">
        <v>1114130.4528246508</v>
      </c>
    </row>
    <row r="430" spans="5:6" x14ac:dyDescent="0.25">
      <c r="E430">
        <v>396</v>
      </c>
      <c r="F430" s="13">
        <v>1453790.711978405</v>
      </c>
    </row>
    <row r="431" spans="5:6" x14ac:dyDescent="0.25">
      <c r="E431">
        <v>397</v>
      </c>
      <c r="F431" s="13">
        <v>1481849.6682412075</v>
      </c>
    </row>
    <row r="432" spans="5:6" x14ac:dyDescent="0.25">
      <c r="E432">
        <v>398</v>
      </c>
      <c r="F432" s="13">
        <v>1606912.3432316214</v>
      </c>
    </row>
    <row r="433" spans="5:6" x14ac:dyDescent="0.25">
      <c r="E433">
        <v>399</v>
      </c>
      <c r="F433" s="13">
        <v>1155550.8721449929</v>
      </c>
    </row>
    <row r="434" spans="5:6" x14ac:dyDescent="0.25">
      <c r="E434">
        <v>400</v>
      </c>
      <c r="F434" s="13">
        <v>1707668.6214307069</v>
      </c>
    </row>
    <row r="435" spans="5:6" x14ac:dyDescent="0.25">
      <c r="E435">
        <v>401</v>
      </c>
      <c r="F435" s="13">
        <v>1043511.7216755685</v>
      </c>
    </row>
    <row r="436" spans="5:6" x14ac:dyDescent="0.25">
      <c r="E436">
        <v>402</v>
      </c>
      <c r="F436" s="13">
        <v>1823249.4801806083</v>
      </c>
    </row>
    <row r="437" spans="5:6" x14ac:dyDescent="0.25">
      <c r="E437">
        <v>403</v>
      </c>
      <c r="F437" s="13">
        <v>1663195.7876638612</v>
      </c>
    </row>
    <row r="438" spans="5:6" x14ac:dyDescent="0.25">
      <c r="E438">
        <v>404</v>
      </c>
      <c r="F438" s="13">
        <v>1538681.0247206802</v>
      </c>
    </row>
    <row r="439" spans="5:6" x14ac:dyDescent="0.25">
      <c r="E439">
        <v>405</v>
      </c>
      <c r="F439" s="13">
        <v>2075751.7370881033</v>
      </c>
    </row>
    <row r="440" spans="5:6" x14ac:dyDescent="0.25">
      <c r="E440">
        <v>406</v>
      </c>
      <c r="F440" s="13">
        <v>1485622.7943527272</v>
      </c>
    </row>
    <row r="441" spans="5:6" x14ac:dyDescent="0.25">
      <c r="E441">
        <v>407</v>
      </c>
      <c r="F441" s="13">
        <v>1974260.4628367459</v>
      </c>
    </row>
    <row r="442" spans="5:6" x14ac:dyDescent="0.25">
      <c r="E442">
        <v>408</v>
      </c>
      <c r="F442" s="13">
        <v>1096375.0375424277</v>
      </c>
    </row>
    <row r="443" spans="5:6" x14ac:dyDescent="0.25">
      <c r="E443">
        <v>409</v>
      </c>
      <c r="F443" s="13">
        <v>997463.13308003068</v>
      </c>
    </row>
    <row r="444" spans="5:6" x14ac:dyDescent="0.25">
      <c r="E444">
        <v>410</v>
      </c>
      <c r="F444" s="13">
        <v>1835719.723467841</v>
      </c>
    </row>
    <row r="445" spans="5:6" x14ac:dyDescent="0.25">
      <c r="E445">
        <v>411</v>
      </c>
      <c r="F445" s="13">
        <v>1928903.4368201066</v>
      </c>
    </row>
    <row r="446" spans="5:6" x14ac:dyDescent="0.25">
      <c r="E446">
        <v>412</v>
      </c>
      <c r="F446" s="13">
        <v>1079939.6357234754</v>
      </c>
    </row>
    <row r="447" spans="5:6" x14ac:dyDescent="0.25">
      <c r="E447">
        <v>413</v>
      </c>
      <c r="F447" s="13">
        <v>1076280.0750061104</v>
      </c>
    </row>
    <row r="448" spans="5:6" x14ac:dyDescent="0.25">
      <c r="E448">
        <v>414</v>
      </c>
      <c r="F448" s="13">
        <v>1206653.305167794</v>
      </c>
    </row>
    <row r="449" spans="5:6" x14ac:dyDescent="0.25">
      <c r="E449">
        <v>415</v>
      </c>
      <c r="F449" s="13">
        <v>1129767.5094488715</v>
      </c>
    </row>
    <row r="450" spans="5:6" x14ac:dyDescent="0.25">
      <c r="E450">
        <v>416</v>
      </c>
      <c r="F450" s="13">
        <v>1419421.9398207578</v>
      </c>
    </row>
    <row r="451" spans="5:6" x14ac:dyDescent="0.25">
      <c r="E451">
        <v>417</v>
      </c>
      <c r="F451" s="13">
        <v>1015327.827609478</v>
      </c>
    </row>
    <row r="452" spans="5:6" x14ac:dyDescent="0.25">
      <c r="E452">
        <v>418</v>
      </c>
      <c r="F452" s="13">
        <v>1349375.6203261183</v>
      </c>
    </row>
    <row r="453" spans="5:6" x14ac:dyDescent="0.25">
      <c r="E453">
        <v>419</v>
      </c>
      <c r="F453" s="13">
        <v>1513323.7319705125</v>
      </c>
    </row>
    <row r="454" spans="5:6" x14ac:dyDescent="0.25">
      <c r="E454">
        <v>420</v>
      </c>
      <c r="F454" s="13">
        <v>1567564.02732329</v>
      </c>
    </row>
    <row r="455" spans="5:6" x14ac:dyDescent="0.25">
      <c r="E455">
        <v>421</v>
      </c>
      <c r="F455" s="13">
        <v>2071502.084988418</v>
      </c>
    </row>
    <row r="456" spans="5:6" x14ac:dyDescent="0.25">
      <c r="E456">
        <v>422</v>
      </c>
      <c r="F456" s="13">
        <v>1548795.2800844032</v>
      </c>
    </row>
    <row r="457" spans="5:6" x14ac:dyDescent="0.25">
      <c r="E457">
        <v>423</v>
      </c>
      <c r="F457" s="13">
        <v>982303.44234280149</v>
      </c>
    </row>
    <row r="458" spans="5:6" x14ac:dyDescent="0.25">
      <c r="E458">
        <v>424</v>
      </c>
      <c r="F458" s="13">
        <v>1405347.288076011</v>
      </c>
    </row>
    <row r="459" spans="5:6" x14ac:dyDescent="0.25">
      <c r="E459">
        <v>425</v>
      </c>
      <c r="F459" s="13">
        <v>1581000.394541577</v>
      </c>
    </row>
    <row r="460" spans="5:6" x14ac:dyDescent="0.25">
      <c r="E460">
        <v>426</v>
      </c>
      <c r="F460" s="13">
        <v>1196923.5433905791</v>
      </c>
    </row>
    <row r="461" spans="5:6" x14ac:dyDescent="0.25">
      <c r="E461">
        <v>427</v>
      </c>
      <c r="F461" s="13">
        <v>1539182.1628898156</v>
      </c>
    </row>
    <row r="462" spans="5:6" x14ac:dyDescent="0.25">
      <c r="E462">
        <v>428</v>
      </c>
      <c r="F462" s="13">
        <v>951890.84502424824</v>
      </c>
    </row>
    <row r="463" spans="5:6" x14ac:dyDescent="0.25">
      <c r="E463">
        <v>429</v>
      </c>
      <c r="F463" s="13">
        <v>1623484.3418168148</v>
      </c>
    </row>
    <row r="464" spans="5:6" x14ac:dyDescent="0.25">
      <c r="E464">
        <v>430</v>
      </c>
      <c r="F464" s="13">
        <v>1979014.4402070371</v>
      </c>
    </row>
    <row r="465" spans="5:6" x14ac:dyDescent="0.25">
      <c r="E465">
        <v>431</v>
      </c>
      <c r="F465" s="13">
        <v>1160596.7823413275</v>
      </c>
    </row>
    <row r="466" spans="5:6" x14ac:dyDescent="0.25">
      <c r="E466">
        <v>432</v>
      </c>
      <c r="F466" s="13">
        <v>1144300.6280030978</v>
      </c>
    </row>
    <row r="467" spans="5:6" x14ac:dyDescent="0.25">
      <c r="E467">
        <v>433</v>
      </c>
      <c r="F467" s="13">
        <v>1564584.9904073598</v>
      </c>
    </row>
    <row r="468" spans="5:6" x14ac:dyDescent="0.25">
      <c r="E468">
        <v>434</v>
      </c>
      <c r="F468" s="13">
        <v>1212784.1355254012</v>
      </c>
    </row>
    <row r="469" spans="5:6" x14ac:dyDescent="0.25">
      <c r="E469">
        <v>435</v>
      </c>
      <c r="F469" s="13">
        <v>1087552.9029854501</v>
      </c>
    </row>
    <row r="470" spans="5:6" x14ac:dyDescent="0.25">
      <c r="E470">
        <v>436</v>
      </c>
      <c r="F470" s="13">
        <v>1110029.4175753915</v>
      </c>
    </row>
    <row r="471" spans="5:6" x14ac:dyDescent="0.25">
      <c r="E471">
        <v>437</v>
      </c>
      <c r="F471" s="13">
        <v>1375904.6463704889</v>
      </c>
    </row>
    <row r="472" spans="5:6" x14ac:dyDescent="0.25">
      <c r="E472">
        <v>438</v>
      </c>
      <c r="F472" s="13">
        <v>1163100.3175263985</v>
      </c>
    </row>
    <row r="473" spans="5:6" x14ac:dyDescent="0.25">
      <c r="E473">
        <v>439</v>
      </c>
      <c r="F473" s="13">
        <v>1076186.4858742382</v>
      </c>
    </row>
    <row r="474" spans="5:6" x14ac:dyDescent="0.25">
      <c r="E474">
        <v>440</v>
      </c>
      <c r="F474" s="13">
        <v>1464661.8703654462</v>
      </c>
    </row>
    <row r="475" spans="5:6" x14ac:dyDescent="0.25">
      <c r="E475">
        <v>441</v>
      </c>
      <c r="F475" s="13">
        <v>1132640.3504308329</v>
      </c>
    </row>
    <row r="476" spans="5:6" x14ac:dyDescent="0.25">
      <c r="E476">
        <v>442</v>
      </c>
      <c r="F476" s="13">
        <v>1508245.2802731034</v>
      </c>
    </row>
    <row r="477" spans="5:6" x14ac:dyDescent="0.25">
      <c r="E477">
        <v>443</v>
      </c>
      <c r="F477" s="13">
        <v>1481209.3119160507</v>
      </c>
    </row>
    <row r="478" spans="5:6" x14ac:dyDescent="0.25">
      <c r="E478">
        <v>444</v>
      </c>
      <c r="F478" s="13">
        <v>1203789.1846219171</v>
      </c>
    </row>
    <row r="479" spans="5:6" x14ac:dyDescent="0.25">
      <c r="E479">
        <v>445</v>
      </c>
      <c r="F479" s="13">
        <v>1510711.5865332296</v>
      </c>
    </row>
    <row r="480" spans="5:6" x14ac:dyDescent="0.25">
      <c r="E480">
        <v>446</v>
      </c>
      <c r="F480" s="13">
        <v>1444110.2967784468</v>
      </c>
    </row>
    <row r="481" spans="5:6" x14ac:dyDescent="0.25">
      <c r="E481">
        <v>447</v>
      </c>
      <c r="F481" s="13">
        <v>2141263.4372016629</v>
      </c>
    </row>
    <row r="482" spans="5:6" x14ac:dyDescent="0.25">
      <c r="E482">
        <v>448</v>
      </c>
      <c r="F482" s="13">
        <v>1050141.7830919079</v>
      </c>
    </row>
    <row r="483" spans="5:6" x14ac:dyDescent="0.25">
      <c r="E483">
        <v>449</v>
      </c>
      <c r="F483" s="13">
        <v>1085418.9898739944</v>
      </c>
    </row>
    <row r="484" spans="5:6" x14ac:dyDescent="0.25">
      <c r="E484">
        <v>450</v>
      </c>
      <c r="F484" s="13">
        <v>1575636.1513406096</v>
      </c>
    </row>
    <row r="485" spans="5:6" x14ac:dyDescent="0.25">
      <c r="E485">
        <v>451</v>
      </c>
      <c r="F485" s="13">
        <v>1644917.7661643536</v>
      </c>
    </row>
    <row r="486" spans="5:6" x14ac:dyDescent="0.25">
      <c r="E486">
        <v>452</v>
      </c>
      <c r="F486" s="13">
        <v>1027574.7694085458</v>
      </c>
    </row>
    <row r="487" spans="5:6" x14ac:dyDescent="0.25">
      <c r="E487">
        <v>453</v>
      </c>
      <c r="F487" s="13">
        <v>1160077.760006685</v>
      </c>
    </row>
    <row r="488" spans="5:6" x14ac:dyDescent="0.25">
      <c r="E488">
        <v>454</v>
      </c>
      <c r="F488" s="13">
        <v>1515910.7987327336</v>
      </c>
    </row>
    <row r="489" spans="5:6" x14ac:dyDescent="0.25">
      <c r="E489">
        <v>455</v>
      </c>
      <c r="F489" s="13">
        <v>1141916.0088582092</v>
      </c>
    </row>
    <row r="490" spans="5:6" x14ac:dyDescent="0.25">
      <c r="E490">
        <v>456</v>
      </c>
      <c r="F490" s="13">
        <v>1087253.0443504821</v>
      </c>
    </row>
    <row r="491" spans="5:6" x14ac:dyDescent="0.25">
      <c r="E491">
        <v>457</v>
      </c>
      <c r="F491" s="13">
        <v>978428.29186812602</v>
      </c>
    </row>
    <row r="492" spans="5:6" x14ac:dyDescent="0.25">
      <c r="E492">
        <v>458</v>
      </c>
      <c r="F492" s="13">
        <v>1163848.1642201159</v>
      </c>
    </row>
    <row r="493" spans="5:6" x14ac:dyDescent="0.25">
      <c r="E493">
        <v>459</v>
      </c>
      <c r="F493" s="13">
        <v>1526529.6582581864</v>
      </c>
    </row>
    <row r="494" spans="5:6" x14ac:dyDescent="0.25">
      <c r="E494">
        <v>460</v>
      </c>
      <c r="F494" s="13">
        <v>1027731.3817612536</v>
      </c>
    </row>
    <row r="495" spans="5:6" x14ac:dyDescent="0.25">
      <c r="E495">
        <v>461</v>
      </c>
      <c r="F495" s="13">
        <v>1204589.560155283</v>
      </c>
    </row>
    <row r="496" spans="5:6" x14ac:dyDescent="0.25">
      <c r="E496">
        <v>462</v>
      </c>
      <c r="F496" s="13">
        <v>1924159.4048864527</v>
      </c>
    </row>
    <row r="497" spans="5:6" x14ac:dyDescent="0.25">
      <c r="E497">
        <v>463</v>
      </c>
      <c r="F497" s="13">
        <v>822028.55510677188</v>
      </c>
    </row>
    <row r="498" spans="5:6" x14ac:dyDescent="0.25">
      <c r="E498">
        <v>464</v>
      </c>
      <c r="F498" s="13">
        <v>1507089.9255472554</v>
      </c>
    </row>
    <row r="499" spans="5:6" x14ac:dyDescent="0.25">
      <c r="E499">
        <v>465</v>
      </c>
      <c r="F499" s="13">
        <v>1439374.0435577275</v>
      </c>
    </row>
    <row r="500" spans="5:6" x14ac:dyDescent="0.25">
      <c r="E500">
        <v>466</v>
      </c>
      <c r="F500" s="13">
        <v>1868869.5682430882</v>
      </c>
    </row>
    <row r="501" spans="5:6" x14ac:dyDescent="0.25">
      <c r="E501">
        <v>467</v>
      </c>
      <c r="F501" s="13">
        <v>1558517.8846154867</v>
      </c>
    </row>
    <row r="502" spans="5:6" x14ac:dyDescent="0.25">
      <c r="E502">
        <v>468</v>
      </c>
      <c r="F502" s="13">
        <v>1151018.8667256429</v>
      </c>
    </row>
    <row r="503" spans="5:6" x14ac:dyDescent="0.25">
      <c r="E503">
        <v>469</v>
      </c>
      <c r="F503" s="13">
        <v>1484902.9064075982</v>
      </c>
    </row>
    <row r="504" spans="5:6" x14ac:dyDescent="0.25">
      <c r="E504">
        <v>470</v>
      </c>
      <c r="F504" s="13">
        <v>1402109.0978252275</v>
      </c>
    </row>
    <row r="505" spans="5:6" x14ac:dyDescent="0.25">
      <c r="E505">
        <v>471</v>
      </c>
      <c r="F505" s="13">
        <v>1432679.4585892835</v>
      </c>
    </row>
    <row r="506" spans="5:6" x14ac:dyDescent="0.25">
      <c r="E506">
        <v>472</v>
      </c>
      <c r="F506" s="13">
        <v>1177417.6709004401</v>
      </c>
    </row>
    <row r="507" spans="5:6" x14ac:dyDescent="0.25">
      <c r="E507">
        <v>473</v>
      </c>
      <c r="F507" s="13">
        <v>1478650.1339243285</v>
      </c>
    </row>
    <row r="508" spans="5:6" x14ac:dyDescent="0.25">
      <c r="E508">
        <v>474</v>
      </c>
      <c r="F508" s="13">
        <v>996914.66558293486</v>
      </c>
    </row>
    <row r="509" spans="5:6" x14ac:dyDescent="0.25">
      <c r="E509">
        <v>475</v>
      </c>
      <c r="F509" s="13">
        <v>1534288.0572574213</v>
      </c>
    </row>
    <row r="510" spans="5:6" x14ac:dyDescent="0.25">
      <c r="E510">
        <v>476</v>
      </c>
      <c r="F510" s="13">
        <v>1986134.2155677688</v>
      </c>
    </row>
    <row r="511" spans="5:6" x14ac:dyDescent="0.25">
      <c r="E511">
        <v>477</v>
      </c>
      <c r="F511" s="13">
        <v>1494907.3240842724</v>
      </c>
    </row>
    <row r="512" spans="5:6" x14ac:dyDescent="0.25">
      <c r="E512">
        <v>478</v>
      </c>
      <c r="F512" s="13">
        <v>1431712.1714385918</v>
      </c>
    </row>
    <row r="513" spans="5:6" x14ac:dyDescent="0.25">
      <c r="E513">
        <v>479</v>
      </c>
      <c r="F513" s="13">
        <v>1485234.6825874962</v>
      </c>
    </row>
    <row r="514" spans="5:6" x14ac:dyDescent="0.25">
      <c r="E514">
        <v>480</v>
      </c>
      <c r="F514" s="13">
        <v>1526319.2211109521</v>
      </c>
    </row>
    <row r="515" spans="5:6" x14ac:dyDescent="0.25">
      <c r="E515">
        <v>481</v>
      </c>
      <c r="F515" s="13">
        <v>1428050.1332031393</v>
      </c>
    </row>
    <row r="516" spans="5:6" x14ac:dyDescent="0.25">
      <c r="E516">
        <v>482</v>
      </c>
      <c r="F516" s="13">
        <v>1123551.5963387378</v>
      </c>
    </row>
    <row r="517" spans="5:6" x14ac:dyDescent="0.25">
      <c r="E517">
        <v>483</v>
      </c>
      <c r="F517" s="13">
        <v>1477261.5065755283</v>
      </c>
    </row>
    <row r="518" spans="5:6" x14ac:dyDescent="0.25">
      <c r="E518">
        <v>484</v>
      </c>
      <c r="F518" s="13">
        <v>1362472.1442803033</v>
      </c>
    </row>
    <row r="519" spans="5:6" x14ac:dyDescent="0.25">
      <c r="E519">
        <v>485</v>
      </c>
      <c r="F519" s="13">
        <v>1898121.1346320817</v>
      </c>
    </row>
    <row r="520" spans="5:6" x14ac:dyDescent="0.25">
      <c r="E520">
        <v>486</v>
      </c>
      <c r="F520" s="13">
        <v>1020231.0301510755</v>
      </c>
    </row>
    <row r="521" spans="5:6" x14ac:dyDescent="0.25">
      <c r="E521">
        <v>487</v>
      </c>
      <c r="F521" s="13">
        <v>1475617.3634997108</v>
      </c>
    </row>
    <row r="522" spans="5:6" x14ac:dyDescent="0.25">
      <c r="E522">
        <v>488</v>
      </c>
      <c r="F522" s="13">
        <v>1639185.0067124316</v>
      </c>
    </row>
    <row r="523" spans="5:6" x14ac:dyDescent="0.25">
      <c r="E523">
        <v>489</v>
      </c>
      <c r="F523" s="13">
        <v>1415790.1268926032</v>
      </c>
    </row>
    <row r="524" spans="5:6" x14ac:dyDescent="0.25">
      <c r="E524">
        <v>490</v>
      </c>
      <c r="F524" s="13">
        <v>1175905.9017502153</v>
      </c>
    </row>
    <row r="525" spans="5:6" x14ac:dyDescent="0.25">
      <c r="E525">
        <v>491</v>
      </c>
      <c r="F525" s="13">
        <v>1890350.6384877495</v>
      </c>
    </row>
    <row r="526" spans="5:6" x14ac:dyDescent="0.25">
      <c r="E526">
        <v>492</v>
      </c>
      <c r="F526" s="13">
        <v>1053313.5076938001</v>
      </c>
    </row>
    <row r="527" spans="5:6" x14ac:dyDescent="0.25">
      <c r="E527">
        <v>493</v>
      </c>
      <c r="F527" s="13">
        <v>1492646.4830914731</v>
      </c>
    </row>
    <row r="528" spans="5:6" x14ac:dyDescent="0.25">
      <c r="E528">
        <v>494</v>
      </c>
      <c r="F528" s="13">
        <v>2007783.9124216561</v>
      </c>
    </row>
    <row r="529" spans="5:6" x14ac:dyDescent="0.25">
      <c r="E529">
        <v>495</v>
      </c>
      <c r="F529" s="13">
        <v>1156128.5568185865</v>
      </c>
    </row>
    <row r="530" spans="5:6" x14ac:dyDescent="0.25">
      <c r="E530">
        <v>496</v>
      </c>
      <c r="F530" s="13">
        <v>1092707.1851273654</v>
      </c>
    </row>
    <row r="531" spans="5:6" x14ac:dyDescent="0.25">
      <c r="E531">
        <v>497</v>
      </c>
      <c r="F531" s="13">
        <v>1030607.3475788181</v>
      </c>
    </row>
    <row r="532" spans="5:6" x14ac:dyDescent="0.25">
      <c r="E532">
        <v>498</v>
      </c>
      <c r="F532" s="13">
        <v>1448171.0568933263</v>
      </c>
    </row>
    <row r="533" spans="5:6" x14ac:dyDescent="0.25">
      <c r="E533">
        <v>499</v>
      </c>
      <c r="F533" s="13">
        <v>1012353.5575534053</v>
      </c>
    </row>
    <row r="534" spans="5:6" x14ac:dyDescent="0.25">
      <c r="E534">
        <v>500</v>
      </c>
      <c r="F534" s="13">
        <v>1335790.3029972215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5"/>
  <sheetViews>
    <sheetView topLeftCell="A10" zoomScale="140" zoomScaleNormal="140" workbookViewId="0">
      <selection activeCell="N27" sqref="N27"/>
    </sheetView>
  </sheetViews>
  <sheetFormatPr defaultRowHeight="15" x14ac:dyDescent="0.25"/>
  <cols>
    <col min="8" max="8" width="12.85546875" customWidth="1"/>
    <col min="11" max="11" width="11.140625" customWidth="1"/>
  </cols>
  <sheetData>
    <row r="1" spans="1:12" x14ac:dyDescent="0.25">
      <c r="A1">
        <v>16</v>
      </c>
      <c r="C1" t="s">
        <v>40</v>
      </c>
      <c r="D1">
        <f>COUNT(A1:A175)</f>
        <v>175</v>
      </c>
    </row>
    <row r="2" spans="1:12" x14ac:dyDescent="0.25">
      <c r="A2">
        <v>53</v>
      </c>
    </row>
    <row r="3" spans="1:12" x14ac:dyDescent="0.25">
      <c r="A3">
        <v>20</v>
      </c>
      <c r="C3" t="s">
        <v>11</v>
      </c>
      <c r="D3">
        <f>AVERAGE(A1:A175)</f>
        <v>36.32</v>
      </c>
    </row>
    <row r="4" spans="1:12" x14ac:dyDescent="0.25">
      <c r="A4">
        <v>49</v>
      </c>
      <c r="C4" t="s">
        <v>12</v>
      </c>
      <c r="D4">
        <f>STDEV(A1:A175)</f>
        <v>19.282843306343892</v>
      </c>
    </row>
    <row r="5" spans="1:12" x14ac:dyDescent="0.25">
      <c r="A5">
        <v>40</v>
      </c>
    </row>
    <row r="6" spans="1:12" x14ac:dyDescent="0.25">
      <c r="A6">
        <v>51</v>
      </c>
      <c r="C6" t="s">
        <v>41</v>
      </c>
      <c r="D6">
        <f>ROUNDUP(SQRT(D1),0)</f>
        <v>14</v>
      </c>
    </row>
    <row r="7" spans="1:12" x14ac:dyDescent="0.25">
      <c r="A7">
        <v>54</v>
      </c>
    </row>
    <row r="8" spans="1:12" x14ac:dyDescent="0.25">
      <c r="A8">
        <v>19</v>
      </c>
      <c r="C8" t="s">
        <v>42</v>
      </c>
      <c r="D8">
        <f>MIN(A1:A175)</f>
        <v>0</v>
      </c>
    </row>
    <row r="9" spans="1:12" x14ac:dyDescent="0.25">
      <c r="A9">
        <v>18</v>
      </c>
      <c r="C9" t="s">
        <v>43</v>
      </c>
      <c r="D9">
        <f>MAX(A1:A175)</f>
        <v>70</v>
      </c>
    </row>
    <row r="10" spans="1:12" x14ac:dyDescent="0.25">
      <c r="A10">
        <v>55</v>
      </c>
      <c r="C10" t="s">
        <v>44</v>
      </c>
      <c r="D10">
        <f>D9-D8</f>
        <v>70</v>
      </c>
    </row>
    <row r="11" spans="1:12" x14ac:dyDescent="0.25">
      <c r="A11">
        <v>50</v>
      </c>
      <c r="C11" t="s">
        <v>45</v>
      </c>
      <c r="D11">
        <f>D10/D6</f>
        <v>5</v>
      </c>
    </row>
    <row r="12" spans="1:12" x14ac:dyDescent="0.25">
      <c r="A12">
        <v>57</v>
      </c>
    </row>
    <row r="13" spans="1:12" x14ac:dyDescent="0.25">
      <c r="A13">
        <v>22</v>
      </c>
      <c r="C13" t="s">
        <v>18</v>
      </c>
      <c r="D13" t="s">
        <v>19</v>
      </c>
      <c r="E13" t="s">
        <v>46</v>
      </c>
      <c r="F13" t="s">
        <v>18</v>
      </c>
      <c r="G13" t="s">
        <v>19</v>
      </c>
      <c r="H13" t="s">
        <v>47</v>
      </c>
      <c r="I13" t="s">
        <v>48</v>
      </c>
      <c r="J13" t="s">
        <v>49</v>
      </c>
      <c r="K13" t="s">
        <v>50</v>
      </c>
      <c r="L13" t="s">
        <v>51</v>
      </c>
    </row>
    <row r="14" spans="1:12" x14ac:dyDescent="0.25">
      <c r="A14">
        <v>50</v>
      </c>
      <c r="C14">
        <f>D8</f>
        <v>0</v>
      </c>
      <c r="D14">
        <f>C14+D11</f>
        <v>5</v>
      </c>
      <c r="E14">
        <f t="array" ref="E14:E27">FREQUENCY(A1:A175,D14:D27)</f>
        <v>4</v>
      </c>
    </row>
    <row r="15" spans="1:12" x14ac:dyDescent="0.25">
      <c r="A15">
        <v>24</v>
      </c>
      <c r="C15">
        <f>D14</f>
        <v>5</v>
      </c>
      <c r="D15">
        <f>C15+D$11</f>
        <v>10</v>
      </c>
      <c r="E15">
        <v>15</v>
      </c>
      <c r="F15">
        <v>0</v>
      </c>
      <c r="G15">
        <v>10</v>
      </c>
      <c r="H15">
        <v>19</v>
      </c>
      <c r="I15">
        <f>NORMDIST(G15,D$3,D$4,TRUE)</f>
        <v>8.6135336159720133E-2</v>
      </c>
      <c r="J15">
        <f>I15</f>
        <v>8.6135336159720133E-2</v>
      </c>
      <c r="K15">
        <f>J15*E$29</f>
        <v>15.073683827951022</v>
      </c>
      <c r="L15">
        <f>(K15-H15)^2/K15</f>
        <v>1.0227067821541829</v>
      </c>
    </row>
    <row r="16" spans="1:12" x14ac:dyDescent="0.25">
      <c r="A16">
        <v>10</v>
      </c>
      <c r="C16">
        <f t="shared" ref="C16:C27" si="0">D15</f>
        <v>10</v>
      </c>
      <c r="D16">
        <f t="shared" ref="D16:D27" si="1">C16+D$11</f>
        <v>15</v>
      </c>
      <c r="E16">
        <v>12</v>
      </c>
      <c r="F16">
        <v>10</v>
      </c>
      <c r="G16">
        <v>15</v>
      </c>
      <c r="H16">
        <v>12</v>
      </c>
      <c r="I16">
        <f t="shared" ref="I16:I27" si="2">NORMDIST(G16,D$3,D$4,TRUE)</f>
        <v>0.13443986961064372</v>
      </c>
      <c r="J16">
        <f>I16-I15</f>
        <v>4.8304533450923587E-2</v>
      </c>
      <c r="K16">
        <f t="shared" ref="K16:K27" si="3">J16*E$29</f>
        <v>8.4532933539116275</v>
      </c>
      <c r="L16">
        <f t="shared" ref="L16:L27" si="4">(K16-H16)^2/K16</f>
        <v>1.4880742341192548</v>
      </c>
    </row>
    <row r="17" spans="1:12" x14ac:dyDescent="0.25">
      <c r="A17">
        <v>18</v>
      </c>
      <c r="C17">
        <f t="shared" si="0"/>
        <v>15</v>
      </c>
      <c r="D17">
        <f t="shared" si="1"/>
        <v>20</v>
      </c>
      <c r="E17">
        <v>15</v>
      </c>
      <c r="F17">
        <v>15</v>
      </c>
      <c r="G17">
        <v>20</v>
      </c>
      <c r="H17">
        <v>15</v>
      </c>
      <c r="I17">
        <f t="shared" si="2"/>
        <v>0.19867925921766377</v>
      </c>
      <c r="J17">
        <f t="shared" ref="J17:J27" si="5">I17-I16</f>
        <v>6.4239389607020053E-2</v>
      </c>
      <c r="K17">
        <f t="shared" si="3"/>
        <v>11.241893181228509</v>
      </c>
      <c r="L17">
        <f t="shared" si="4"/>
        <v>1.2563156964415654</v>
      </c>
    </row>
    <row r="18" spans="1:12" x14ac:dyDescent="0.25">
      <c r="A18">
        <v>46</v>
      </c>
      <c r="C18">
        <f t="shared" si="0"/>
        <v>20</v>
      </c>
      <c r="D18">
        <f t="shared" si="1"/>
        <v>25</v>
      </c>
      <c r="E18">
        <v>14</v>
      </c>
      <c r="F18">
        <v>20</v>
      </c>
      <c r="G18">
        <v>25</v>
      </c>
      <c r="H18">
        <v>14</v>
      </c>
      <c r="I18">
        <f t="shared" si="2"/>
        <v>0.27858494426598079</v>
      </c>
      <c r="J18">
        <f t="shared" si="5"/>
        <v>7.9905685048317021E-2</v>
      </c>
      <c r="K18">
        <f t="shared" si="3"/>
        <v>13.983494883455478</v>
      </c>
      <c r="L18">
        <f t="shared" si="4"/>
        <v>1.9481458277684649E-5</v>
      </c>
    </row>
    <row r="19" spans="1:12" x14ac:dyDescent="0.25">
      <c r="A19">
        <v>29</v>
      </c>
      <c r="C19">
        <f t="shared" si="0"/>
        <v>25</v>
      </c>
      <c r="D19">
        <f t="shared" si="1"/>
        <v>30</v>
      </c>
      <c r="E19">
        <v>18</v>
      </c>
      <c r="F19">
        <v>25</v>
      </c>
      <c r="G19">
        <v>30</v>
      </c>
      <c r="H19">
        <v>18</v>
      </c>
      <c r="I19">
        <f t="shared" si="2"/>
        <v>0.37154940429885186</v>
      </c>
      <c r="J19">
        <f t="shared" si="5"/>
        <v>9.2964460032871066E-2</v>
      </c>
      <c r="K19">
        <f t="shared" si="3"/>
        <v>16.268780505752435</v>
      </c>
      <c r="L19">
        <f t="shared" si="4"/>
        <v>0.18422529803036256</v>
      </c>
    </row>
    <row r="20" spans="1:12" x14ac:dyDescent="0.25">
      <c r="A20">
        <v>43</v>
      </c>
      <c r="C20">
        <f t="shared" si="0"/>
        <v>30</v>
      </c>
      <c r="D20">
        <f t="shared" si="1"/>
        <v>35</v>
      </c>
      <c r="E20">
        <v>9</v>
      </c>
      <c r="F20">
        <v>30</v>
      </c>
      <c r="G20">
        <v>35</v>
      </c>
      <c r="H20">
        <v>9</v>
      </c>
      <c r="I20">
        <f t="shared" si="2"/>
        <v>0.47271186567908313</v>
      </c>
      <c r="J20">
        <f t="shared" si="5"/>
        <v>0.10116246138023127</v>
      </c>
      <c r="K20">
        <f t="shared" si="3"/>
        <v>17.703430741540473</v>
      </c>
      <c r="L20">
        <f t="shared" si="4"/>
        <v>4.2788150940172143</v>
      </c>
    </row>
    <row r="21" spans="1:12" x14ac:dyDescent="0.25">
      <c r="A21">
        <v>9</v>
      </c>
      <c r="C21">
        <f t="shared" si="0"/>
        <v>35</v>
      </c>
      <c r="D21">
        <f t="shared" si="1"/>
        <v>40</v>
      </c>
      <c r="E21">
        <v>11</v>
      </c>
      <c r="F21">
        <v>35</v>
      </c>
      <c r="G21">
        <v>40</v>
      </c>
      <c r="H21">
        <v>11</v>
      </c>
      <c r="I21">
        <f t="shared" si="2"/>
        <v>0.57567578874528946</v>
      </c>
      <c r="J21">
        <f t="shared" si="5"/>
        <v>0.10296392306620633</v>
      </c>
      <c r="K21">
        <f t="shared" si="3"/>
        <v>18.01868653658611</v>
      </c>
      <c r="L21">
        <f t="shared" si="4"/>
        <v>2.7339373821077904</v>
      </c>
    </row>
    <row r="22" spans="1:12" x14ac:dyDescent="0.25">
      <c r="A22">
        <v>26</v>
      </c>
      <c r="C22">
        <f t="shared" si="0"/>
        <v>40</v>
      </c>
      <c r="D22">
        <f t="shared" si="1"/>
        <v>45</v>
      </c>
      <c r="E22">
        <v>11</v>
      </c>
      <c r="F22">
        <v>40</v>
      </c>
      <c r="G22">
        <v>45</v>
      </c>
      <c r="H22">
        <v>11</v>
      </c>
      <c r="I22">
        <f t="shared" si="2"/>
        <v>0.6736956428979064</v>
      </c>
      <c r="J22">
        <f t="shared" si="5"/>
        <v>9.8019854152616936E-2</v>
      </c>
      <c r="K22">
        <f t="shared" si="3"/>
        <v>17.153474476707963</v>
      </c>
      <c r="L22">
        <f t="shared" si="4"/>
        <v>2.2074389761043505</v>
      </c>
    </row>
    <row r="23" spans="1:12" x14ac:dyDescent="0.25">
      <c r="A23">
        <v>22</v>
      </c>
      <c r="C23">
        <f t="shared" si="0"/>
        <v>45</v>
      </c>
      <c r="D23">
        <f t="shared" si="1"/>
        <v>50</v>
      </c>
      <c r="E23">
        <v>11</v>
      </c>
      <c r="F23">
        <v>45</v>
      </c>
      <c r="G23">
        <v>50</v>
      </c>
      <c r="H23">
        <v>11</v>
      </c>
      <c r="I23">
        <f t="shared" si="2"/>
        <v>0.76097393620219389</v>
      </c>
      <c r="J23">
        <f t="shared" si="5"/>
        <v>8.7278293304287491E-2</v>
      </c>
      <c r="K23">
        <f t="shared" si="3"/>
        <v>15.273701328250311</v>
      </c>
      <c r="L23">
        <f t="shared" si="4"/>
        <v>1.1958151236927963</v>
      </c>
    </row>
    <row r="24" spans="1:12" x14ac:dyDescent="0.25">
      <c r="A24">
        <v>7</v>
      </c>
      <c r="C24">
        <f t="shared" si="0"/>
        <v>50</v>
      </c>
      <c r="D24">
        <f t="shared" si="1"/>
        <v>55</v>
      </c>
      <c r="E24">
        <v>20</v>
      </c>
      <c r="F24">
        <v>50</v>
      </c>
      <c r="G24">
        <v>55</v>
      </c>
      <c r="H24">
        <v>20</v>
      </c>
      <c r="I24">
        <f t="shared" si="2"/>
        <v>0.83366173773494112</v>
      </c>
      <c r="J24">
        <f t="shared" si="5"/>
        <v>7.2687801532747232E-2</v>
      </c>
      <c r="K24">
        <f t="shared" si="3"/>
        <v>12.720365268230765</v>
      </c>
      <c r="L24">
        <f t="shared" si="4"/>
        <v>4.1660031540392692</v>
      </c>
    </row>
    <row r="25" spans="1:12" x14ac:dyDescent="0.25">
      <c r="A25">
        <v>10</v>
      </c>
      <c r="C25">
        <f t="shared" si="0"/>
        <v>55</v>
      </c>
      <c r="D25">
        <f t="shared" si="1"/>
        <v>60</v>
      </c>
      <c r="E25">
        <v>13</v>
      </c>
      <c r="F25">
        <v>55</v>
      </c>
      <c r="G25">
        <v>60</v>
      </c>
      <c r="H25">
        <v>13</v>
      </c>
      <c r="I25">
        <f t="shared" si="2"/>
        <v>0.89028302216740252</v>
      </c>
      <c r="J25">
        <f t="shared" si="5"/>
        <v>5.6621284432461394E-2</v>
      </c>
      <c r="K25">
        <f t="shared" si="3"/>
        <v>9.9087247756807439</v>
      </c>
      <c r="L25">
        <f t="shared" si="4"/>
        <v>0.96440084156374772</v>
      </c>
    </row>
    <row r="26" spans="1:12" x14ac:dyDescent="0.25">
      <c r="A26">
        <v>40</v>
      </c>
      <c r="C26">
        <f t="shared" si="0"/>
        <v>60</v>
      </c>
      <c r="D26">
        <f t="shared" si="1"/>
        <v>65</v>
      </c>
      <c r="E26">
        <v>10</v>
      </c>
      <c r="F26">
        <v>60</v>
      </c>
      <c r="G26">
        <v>65</v>
      </c>
      <c r="H26">
        <v>10</v>
      </c>
      <c r="I26">
        <f t="shared" si="2"/>
        <v>0.93153649569906094</v>
      </c>
      <c r="J26">
        <f t="shared" si="5"/>
        <v>4.1253473531658424E-2</v>
      </c>
      <c r="K26">
        <f t="shared" si="3"/>
        <v>7.2193578680402242</v>
      </c>
      <c r="L26">
        <f t="shared" si="4"/>
        <v>1.0710053175586292</v>
      </c>
    </row>
    <row r="27" spans="1:12" x14ac:dyDescent="0.25">
      <c r="A27">
        <v>68</v>
      </c>
      <c r="C27">
        <f t="shared" si="0"/>
        <v>65</v>
      </c>
      <c r="D27">
        <f t="shared" si="1"/>
        <v>70</v>
      </c>
      <c r="E27">
        <v>12</v>
      </c>
      <c r="F27">
        <v>65</v>
      </c>
      <c r="G27">
        <v>70</v>
      </c>
      <c r="H27">
        <v>12</v>
      </c>
      <c r="I27">
        <v>1</v>
      </c>
      <c r="J27">
        <f t="shared" si="5"/>
        <v>6.846350430093906E-2</v>
      </c>
      <c r="K27">
        <f t="shared" si="3"/>
        <v>11.981113252664336</v>
      </c>
      <c r="L27">
        <f t="shared" si="4"/>
        <v>2.977262775158875E-5</v>
      </c>
    </row>
    <row r="28" spans="1:12" x14ac:dyDescent="0.25">
      <c r="A28">
        <v>57</v>
      </c>
    </row>
    <row r="29" spans="1:12" x14ac:dyDescent="0.25">
      <c r="A29">
        <v>35</v>
      </c>
      <c r="E29">
        <f>SUM(E14:E27)</f>
        <v>175</v>
      </c>
      <c r="J29">
        <f>SUM(J15:J27)</f>
        <v>1</v>
      </c>
      <c r="K29">
        <f>SUM(K15:K27)</f>
        <v>175</v>
      </c>
    </row>
    <row r="30" spans="1:12" x14ac:dyDescent="0.25">
      <c r="A30">
        <v>44</v>
      </c>
    </row>
    <row r="31" spans="1:12" x14ac:dyDescent="0.25">
      <c r="A31">
        <v>62</v>
      </c>
      <c r="K31" t="s">
        <v>52</v>
      </c>
      <c r="L31">
        <f>SUM(L15:L27)</f>
        <v>20.568787153915192</v>
      </c>
    </row>
    <row r="32" spans="1:12" x14ac:dyDescent="0.25">
      <c r="A32">
        <v>57</v>
      </c>
    </row>
    <row r="33" spans="1:12" x14ac:dyDescent="0.25">
      <c r="A33">
        <v>51</v>
      </c>
      <c r="K33" t="s">
        <v>53</v>
      </c>
      <c r="L33">
        <f>CHIINV(0.05,10)</f>
        <v>18.307038053275146</v>
      </c>
    </row>
    <row r="34" spans="1:12" x14ac:dyDescent="0.25">
      <c r="A34">
        <v>49</v>
      </c>
    </row>
    <row r="35" spans="1:12" x14ac:dyDescent="0.25">
      <c r="A35">
        <v>12</v>
      </c>
    </row>
    <row r="36" spans="1:12" x14ac:dyDescent="0.25">
      <c r="A36">
        <v>39</v>
      </c>
    </row>
    <row r="37" spans="1:12" x14ac:dyDescent="0.25">
      <c r="A37">
        <v>14</v>
      </c>
    </row>
    <row r="38" spans="1:12" x14ac:dyDescent="0.25">
      <c r="A38">
        <v>68</v>
      </c>
    </row>
    <row r="39" spans="1:12" x14ac:dyDescent="0.25">
      <c r="A39">
        <v>10</v>
      </c>
    </row>
    <row r="40" spans="1:12" x14ac:dyDescent="0.25">
      <c r="A40">
        <v>22</v>
      </c>
    </row>
    <row r="41" spans="1:12" x14ac:dyDescent="0.25">
      <c r="A41">
        <v>50</v>
      </c>
    </row>
    <row r="42" spans="1:12" x14ac:dyDescent="0.25">
      <c r="A42">
        <v>31</v>
      </c>
    </row>
    <row r="43" spans="1:12" x14ac:dyDescent="0.25">
      <c r="A43">
        <v>53</v>
      </c>
    </row>
    <row r="44" spans="1:12" x14ac:dyDescent="0.25">
      <c r="A44">
        <v>7</v>
      </c>
    </row>
    <row r="45" spans="1:12" x14ac:dyDescent="0.25">
      <c r="A45">
        <v>58</v>
      </c>
    </row>
    <row r="46" spans="1:12" x14ac:dyDescent="0.25">
      <c r="A46">
        <v>45</v>
      </c>
    </row>
    <row r="47" spans="1:12" x14ac:dyDescent="0.25">
      <c r="A47">
        <v>23</v>
      </c>
    </row>
    <row r="48" spans="1:12" x14ac:dyDescent="0.25">
      <c r="A48">
        <v>0</v>
      </c>
    </row>
    <row r="49" spans="1:1" x14ac:dyDescent="0.25">
      <c r="A49">
        <v>68</v>
      </c>
    </row>
    <row r="50" spans="1:1" x14ac:dyDescent="0.25">
      <c r="A50">
        <v>15</v>
      </c>
    </row>
    <row r="51" spans="1:1" x14ac:dyDescent="0.25">
      <c r="A51">
        <v>48</v>
      </c>
    </row>
    <row r="52" spans="1:1" x14ac:dyDescent="0.25">
      <c r="A52">
        <v>28</v>
      </c>
    </row>
    <row r="53" spans="1:1" x14ac:dyDescent="0.25">
      <c r="A53">
        <v>47</v>
      </c>
    </row>
    <row r="54" spans="1:1" x14ac:dyDescent="0.25">
      <c r="A54">
        <v>28</v>
      </c>
    </row>
    <row r="55" spans="1:1" x14ac:dyDescent="0.25">
      <c r="A55">
        <v>67</v>
      </c>
    </row>
    <row r="56" spans="1:1" x14ac:dyDescent="0.25">
      <c r="A56">
        <v>18</v>
      </c>
    </row>
    <row r="57" spans="1:1" x14ac:dyDescent="0.25">
      <c r="A57">
        <v>68</v>
      </c>
    </row>
    <row r="58" spans="1:1" x14ac:dyDescent="0.25">
      <c r="A58">
        <v>10</v>
      </c>
    </row>
    <row r="59" spans="1:1" x14ac:dyDescent="0.25">
      <c r="A59">
        <v>26</v>
      </c>
    </row>
    <row r="60" spans="1:1" x14ac:dyDescent="0.25">
      <c r="A60">
        <v>41</v>
      </c>
    </row>
    <row r="61" spans="1:1" x14ac:dyDescent="0.25">
      <c r="A61">
        <v>20</v>
      </c>
    </row>
    <row r="62" spans="1:1" x14ac:dyDescent="0.25">
      <c r="A62">
        <v>29</v>
      </c>
    </row>
    <row r="63" spans="1:1" x14ac:dyDescent="0.25">
      <c r="A63">
        <v>63</v>
      </c>
    </row>
    <row r="64" spans="1:1" x14ac:dyDescent="0.25">
      <c r="A64">
        <v>68</v>
      </c>
    </row>
    <row r="65" spans="1:1" x14ac:dyDescent="0.25">
      <c r="A65">
        <v>37</v>
      </c>
    </row>
    <row r="66" spans="1:1" x14ac:dyDescent="0.25">
      <c r="A66">
        <v>27</v>
      </c>
    </row>
    <row r="67" spans="1:1" x14ac:dyDescent="0.25">
      <c r="A67">
        <v>52</v>
      </c>
    </row>
    <row r="68" spans="1:1" x14ac:dyDescent="0.25">
      <c r="A68">
        <v>19</v>
      </c>
    </row>
    <row r="69" spans="1:1" x14ac:dyDescent="0.25">
      <c r="A69">
        <v>55</v>
      </c>
    </row>
    <row r="70" spans="1:1" x14ac:dyDescent="0.25">
      <c r="A70">
        <v>57</v>
      </c>
    </row>
    <row r="71" spans="1:1" x14ac:dyDescent="0.25">
      <c r="A71">
        <v>40</v>
      </c>
    </row>
    <row r="72" spans="1:1" x14ac:dyDescent="0.25">
      <c r="A72">
        <v>28</v>
      </c>
    </row>
    <row r="73" spans="1:1" x14ac:dyDescent="0.25">
      <c r="A73">
        <v>56</v>
      </c>
    </row>
    <row r="74" spans="1:1" x14ac:dyDescent="0.25">
      <c r="A74">
        <v>1</v>
      </c>
    </row>
    <row r="75" spans="1:1" x14ac:dyDescent="0.25">
      <c r="A75">
        <v>38</v>
      </c>
    </row>
    <row r="76" spans="1:1" x14ac:dyDescent="0.25">
      <c r="A76">
        <v>51</v>
      </c>
    </row>
    <row r="77" spans="1:1" x14ac:dyDescent="0.25">
      <c r="A77">
        <v>28</v>
      </c>
    </row>
    <row r="78" spans="1:1" x14ac:dyDescent="0.25">
      <c r="A78">
        <v>41</v>
      </c>
    </row>
    <row r="79" spans="1:1" x14ac:dyDescent="0.25">
      <c r="A79">
        <v>68</v>
      </c>
    </row>
    <row r="80" spans="1:1" x14ac:dyDescent="0.25">
      <c r="A80">
        <v>18</v>
      </c>
    </row>
    <row r="81" spans="1:1" x14ac:dyDescent="0.25">
      <c r="A81">
        <v>36</v>
      </c>
    </row>
    <row r="82" spans="1:1" x14ac:dyDescent="0.25">
      <c r="A82">
        <v>24</v>
      </c>
    </row>
    <row r="83" spans="1:1" x14ac:dyDescent="0.25">
      <c r="A83">
        <v>21</v>
      </c>
    </row>
    <row r="84" spans="1:1" x14ac:dyDescent="0.25">
      <c r="A84">
        <v>42</v>
      </c>
    </row>
    <row r="85" spans="1:1" x14ac:dyDescent="0.25">
      <c r="A85">
        <v>47</v>
      </c>
    </row>
    <row r="86" spans="1:1" x14ac:dyDescent="0.25">
      <c r="A86">
        <v>14</v>
      </c>
    </row>
    <row r="87" spans="1:1" x14ac:dyDescent="0.25">
      <c r="A87">
        <v>56</v>
      </c>
    </row>
    <row r="88" spans="1:1" x14ac:dyDescent="0.25">
      <c r="A88">
        <v>62</v>
      </c>
    </row>
    <row r="89" spans="1:1" x14ac:dyDescent="0.25">
      <c r="A89">
        <v>27</v>
      </c>
    </row>
    <row r="90" spans="1:1" x14ac:dyDescent="0.25">
      <c r="A90">
        <v>40</v>
      </c>
    </row>
    <row r="91" spans="1:1" x14ac:dyDescent="0.25">
      <c r="A91">
        <v>53</v>
      </c>
    </row>
    <row r="92" spans="1:1" x14ac:dyDescent="0.25">
      <c r="A92">
        <v>57</v>
      </c>
    </row>
    <row r="93" spans="1:1" x14ac:dyDescent="0.25">
      <c r="A93">
        <v>20</v>
      </c>
    </row>
    <row r="94" spans="1:1" x14ac:dyDescent="0.25">
      <c r="A94">
        <v>62</v>
      </c>
    </row>
    <row r="95" spans="1:1" x14ac:dyDescent="0.25">
      <c r="A95">
        <v>7</v>
      </c>
    </row>
    <row r="96" spans="1:1" x14ac:dyDescent="0.25">
      <c r="A96">
        <v>52</v>
      </c>
    </row>
    <row r="97" spans="1:1" x14ac:dyDescent="0.25">
      <c r="A97">
        <v>40</v>
      </c>
    </row>
    <row r="98" spans="1:1" x14ac:dyDescent="0.25">
      <c r="A98">
        <v>13</v>
      </c>
    </row>
    <row r="99" spans="1:1" x14ac:dyDescent="0.25">
      <c r="A99">
        <v>11</v>
      </c>
    </row>
    <row r="100" spans="1:1" x14ac:dyDescent="0.25">
      <c r="A100">
        <v>69</v>
      </c>
    </row>
    <row r="101" spans="1:1" x14ac:dyDescent="0.25">
      <c r="A101">
        <v>54</v>
      </c>
    </row>
    <row r="102" spans="1:1" x14ac:dyDescent="0.25">
      <c r="A102">
        <v>62</v>
      </c>
    </row>
    <row r="103" spans="1:1" x14ac:dyDescent="0.25">
      <c r="A103">
        <v>14</v>
      </c>
    </row>
    <row r="104" spans="1:1" x14ac:dyDescent="0.25">
      <c r="A104">
        <v>33</v>
      </c>
    </row>
    <row r="105" spans="1:1" x14ac:dyDescent="0.25">
      <c r="A105">
        <v>37</v>
      </c>
    </row>
    <row r="106" spans="1:1" x14ac:dyDescent="0.25">
      <c r="A106">
        <v>55</v>
      </c>
    </row>
    <row r="107" spans="1:1" x14ac:dyDescent="0.25">
      <c r="A107">
        <v>14</v>
      </c>
    </row>
    <row r="108" spans="1:1" x14ac:dyDescent="0.25">
      <c r="A108">
        <v>58</v>
      </c>
    </row>
    <row r="109" spans="1:1" x14ac:dyDescent="0.25">
      <c r="A109">
        <v>28</v>
      </c>
    </row>
    <row r="110" spans="1:1" x14ac:dyDescent="0.25">
      <c r="A110">
        <v>34</v>
      </c>
    </row>
    <row r="111" spans="1:1" x14ac:dyDescent="0.25">
      <c r="A111">
        <v>20</v>
      </c>
    </row>
    <row r="112" spans="1:1" x14ac:dyDescent="0.25">
      <c r="A112">
        <v>22</v>
      </c>
    </row>
    <row r="113" spans="1:1" x14ac:dyDescent="0.25">
      <c r="A113">
        <v>62</v>
      </c>
    </row>
    <row r="114" spans="1:1" x14ac:dyDescent="0.25">
      <c r="A114">
        <v>62</v>
      </c>
    </row>
    <row r="115" spans="1:1" x14ac:dyDescent="0.25">
      <c r="A115">
        <v>60</v>
      </c>
    </row>
    <row r="116" spans="1:1" x14ac:dyDescent="0.25">
      <c r="A116">
        <v>12</v>
      </c>
    </row>
    <row r="117" spans="1:1" x14ac:dyDescent="0.25">
      <c r="A117">
        <v>31</v>
      </c>
    </row>
    <row r="118" spans="1:1" x14ac:dyDescent="0.25">
      <c r="A118">
        <v>44</v>
      </c>
    </row>
    <row r="119" spans="1:1" x14ac:dyDescent="0.25">
      <c r="A119">
        <v>52</v>
      </c>
    </row>
    <row r="120" spans="1:1" x14ac:dyDescent="0.25">
      <c r="A120">
        <v>27</v>
      </c>
    </row>
    <row r="121" spans="1:1" x14ac:dyDescent="0.25">
      <c r="A121">
        <v>4</v>
      </c>
    </row>
    <row r="122" spans="1:1" x14ac:dyDescent="0.25">
      <c r="A122">
        <v>13</v>
      </c>
    </row>
    <row r="123" spans="1:1" x14ac:dyDescent="0.25">
      <c r="A123">
        <v>33</v>
      </c>
    </row>
    <row r="124" spans="1:1" x14ac:dyDescent="0.25">
      <c r="A124">
        <v>54</v>
      </c>
    </row>
    <row r="125" spans="1:1" x14ac:dyDescent="0.25">
      <c r="A125">
        <v>18</v>
      </c>
    </row>
    <row r="126" spans="1:1" x14ac:dyDescent="0.25">
      <c r="A126">
        <v>56</v>
      </c>
    </row>
    <row r="127" spans="1:1" x14ac:dyDescent="0.25">
      <c r="A127">
        <v>7</v>
      </c>
    </row>
    <row r="128" spans="1:1" x14ac:dyDescent="0.25">
      <c r="A128">
        <v>6</v>
      </c>
    </row>
    <row r="129" spans="1:1" x14ac:dyDescent="0.25">
      <c r="A129">
        <v>45</v>
      </c>
    </row>
    <row r="130" spans="1:1" x14ac:dyDescent="0.25">
      <c r="A130">
        <v>27</v>
      </c>
    </row>
    <row r="131" spans="1:1" x14ac:dyDescent="0.25">
      <c r="A131">
        <v>28</v>
      </c>
    </row>
    <row r="132" spans="1:1" x14ac:dyDescent="0.25">
      <c r="A132">
        <v>38</v>
      </c>
    </row>
    <row r="133" spans="1:1" x14ac:dyDescent="0.25">
      <c r="A133">
        <v>69</v>
      </c>
    </row>
    <row r="134" spans="1:1" x14ac:dyDescent="0.25">
      <c r="A134">
        <v>10</v>
      </c>
    </row>
    <row r="135" spans="1:1" x14ac:dyDescent="0.25">
      <c r="A135">
        <v>70</v>
      </c>
    </row>
    <row r="136" spans="1:1" x14ac:dyDescent="0.25">
      <c r="A136">
        <v>21</v>
      </c>
    </row>
    <row r="137" spans="1:1" x14ac:dyDescent="0.25">
      <c r="A137">
        <v>52</v>
      </c>
    </row>
    <row r="138" spans="1:1" x14ac:dyDescent="0.25">
      <c r="A138">
        <v>57</v>
      </c>
    </row>
    <row r="139" spans="1:1" x14ac:dyDescent="0.25">
      <c r="A139">
        <v>20</v>
      </c>
    </row>
    <row r="140" spans="1:1" x14ac:dyDescent="0.25">
      <c r="A140">
        <v>1</v>
      </c>
    </row>
    <row r="141" spans="1:1" x14ac:dyDescent="0.25">
      <c r="A141">
        <v>43</v>
      </c>
    </row>
    <row r="142" spans="1:1" x14ac:dyDescent="0.25">
      <c r="A142">
        <v>63</v>
      </c>
    </row>
    <row r="143" spans="1:1" x14ac:dyDescent="0.25">
      <c r="A143">
        <v>22</v>
      </c>
    </row>
    <row r="144" spans="1:1" x14ac:dyDescent="0.25">
      <c r="A144">
        <v>46</v>
      </c>
    </row>
    <row r="145" spans="1:1" x14ac:dyDescent="0.25">
      <c r="A145">
        <v>45</v>
      </c>
    </row>
    <row r="146" spans="1:1" x14ac:dyDescent="0.25">
      <c r="A146">
        <v>53</v>
      </c>
    </row>
    <row r="147" spans="1:1" x14ac:dyDescent="0.25">
      <c r="A147">
        <v>26</v>
      </c>
    </row>
    <row r="148" spans="1:1" x14ac:dyDescent="0.25">
      <c r="A148">
        <v>28</v>
      </c>
    </row>
    <row r="149" spans="1:1" x14ac:dyDescent="0.25">
      <c r="A149">
        <v>29</v>
      </c>
    </row>
    <row r="150" spans="1:1" x14ac:dyDescent="0.25">
      <c r="A150">
        <v>11</v>
      </c>
    </row>
    <row r="151" spans="1:1" x14ac:dyDescent="0.25">
      <c r="A151">
        <v>25</v>
      </c>
    </row>
    <row r="152" spans="1:1" x14ac:dyDescent="0.25">
      <c r="A152">
        <v>19</v>
      </c>
    </row>
    <row r="153" spans="1:1" x14ac:dyDescent="0.25">
      <c r="A153">
        <v>26</v>
      </c>
    </row>
    <row r="154" spans="1:1" x14ac:dyDescent="0.25">
      <c r="A154">
        <v>53</v>
      </c>
    </row>
    <row r="155" spans="1:1" x14ac:dyDescent="0.25">
      <c r="A155">
        <v>7</v>
      </c>
    </row>
    <row r="156" spans="1:1" x14ac:dyDescent="0.25">
      <c r="A156">
        <v>65</v>
      </c>
    </row>
    <row r="157" spans="1:1" x14ac:dyDescent="0.25">
      <c r="A157">
        <v>50</v>
      </c>
    </row>
    <row r="158" spans="1:1" x14ac:dyDescent="0.25">
      <c r="A158">
        <v>9</v>
      </c>
    </row>
    <row r="159" spans="1:1" x14ac:dyDescent="0.25">
      <c r="A159">
        <v>16</v>
      </c>
    </row>
    <row r="160" spans="1:1" x14ac:dyDescent="0.25">
      <c r="A160">
        <v>25</v>
      </c>
    </row>
    <row r="161" spans="1:1" x14ac:dyDescent="0.25">
      <c r="A161">
        <v>8</v>
      </c>
    </row>
    <row r="162" spans="1:1" x14ac:dyDescent="0.25">
      <c r="A162">
        <v>9</v>
      </c>
    </row>
    <row r="163" spans="1:1" x14ac:dyDescent="0.25">
      <c r="A163">
        <v>43</v>
      </c>
    </row>
    <row r="164" spans="1:1" x14ac:dyDescent="0.25">
      <c r="A164">
        <v>32</v>
      </c>
    </row>
    <row r="165" spans="1:1" x14ac:dyDescent="0.25">
      <c r="A165">
        <v>21</v>
      </c>
    </row>
    <row r="166" spans="1:1" x14ac:dyDescent="0.25">
      <c r="A166">
        <v>34</v>
      </c>
    </row>
    <row r="167" spans="1:1" x14ac:dyDescent="0.25">
      <c r="A167">
        <v>52</v>
      </c>
    </row>
    <row r="168" spans="1:1" x14ac:dyDescent="0.25">
      <c r="A168">
        <v>57</v>
      </c>
    </row>
    <row r="169" spans="1:1" x14ac:dyDescent="0.25">
      <c r="A169">
        <v>65</v>
      </c>
    </row>
    <row r="170" spans="1:1" x14ac:dyDescent="0.25">
      <c r="A170">
        <v>35</v>
      </c>
    </row>
    <row r="171" spans="1:1" x14ac:dyDescent="0.25">
      <c r="A171">
        <v>52</v>
      </c>
    </row>
    <row r="172" spans="1:1" x14ac:dyDescent="0.25">
      <c r="A172">
        <v>68</v>
      </c>
    </row>
    <row r="173" spans="1:1" x14ac:dyDescent="0.25">
      <c r="A173">
        <v>11</v>
      </c>
    </row>
    <row r="174" spans="1:1" x14ac:dyDescent="0.25">
      <c r="A174">
        <v>67</v>
      </c>
    </row>
    <row r="175" spans="1:1" x14ac:dyDescent="0.25">
      <c r="A175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LeMoyne College</cp:lastModifiedBy>
  <dcterms:created xsi:type="dcterms:W3CDTF">2014-10-08T19:34:46Z</dcterms:created>
  <dcterms:modified xsi:type="dcterms:W3CDTF">2014-10-16T13:11:51Z</dcterms:modified>
</cp:coreProperties>
</file>