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18195" windowHeight="774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O37" i="1" l="1"/>
  <c r="O58" i="1" s="1"/>
  <c r="R58" i="1" s="1"/>
  <c r="O36" i="1"/>
  <c r="N44" i="1" s="1"/>
  <c r="J22" i="1"/>
  <c r="J21" i="1"/>
  <c r="J20" i="1"/>
  <c r="O38" i="1" l="1"/>
  <c r="O41" i="1" s="1"/>
  <c r="R44" i="1" s="1"/>
  <c r="D26" i="1"/>
  <c r="N45" i="1" l="1"/>
  <c r="O45" i="1" s="1"/>
  <c r="F26" i="1"/>
  <c r="G26" i="1" s="1"/>
  <c r="C27" i="1"/>
  <c r="C28" i="1" s="1"/>
  <c r="C29" i="1" s="1"/>
  <c r="B26" i="1"/>
  <c r="N46" i="1" l="1"/>
  <c r="O46" i="1" s="1"/>
  <c r="R45" i="1"/>
  <c r="C30" i="1"/>
  <c r="C31" i="1" s="1"/>
  <c r="E26" i="1"/>
  <c r="B27" i="1" s="1"/>
  <c r="N47" i="1" l="1"/>
  <c r="O47" i="1" s="1"/>
  <c r="R46" i="1"/>
  <c r="D27" i="1"/>
  <c r="F27" i="1" s="1"/>
  <c r="G27" i="1" s="1"/>
  <c r="C32" i="1"/>
  <c r="N48" i="1" l="1"/>
  <c r="O48" i="1" s="1"/>
  <c r="R47" i="1"/>
  <c r="E27" i="1"/>
  <c r="B28" i="1" s="1"/>
  <c r="D28" i="1" s="1"/>
  <c r="C33" i="1"/>
  <c r="N49" i="1" l="1"/>
  <c r="O49" i="1" s="1"/>
  <c r="R48" i="1"/>
  <c r="F28" i="1"/>
  <c r="G28" i="1" s="1"/>
  <c r="C34" i="1"/>
  <c r="C35" i="1" s="1"/>
  <c r="C36" i="1" s="1"/>
  <c r="N50" i="1" l="1"/>
  <c r="O50" i="1" s="1"/>
  <c r="R49" i="1"/>
  <c r="E28" i="1"/>
  <c r="B29" i="1" s="1"/>
  <c r="D29" i="1" s="1"/>
  <c r="C37" i="1"/>
  <c r="N51" i="1" l="1"/>
  <c r="O51" i="1" s="1"/>
  <c r="R50" i="1"/>
  <c r="F29" i="1"/>
  <c r="G29" i="1" s="1"/>
  <c r="C38" i="1"/>
  <c r="N52" i="1" l="1"/>
  <c r="O52" i="1" s="1"/>
  <c r="R51" i="1"/>
  <c r="E29" i="1"/>
  <c r="B30" i="1" s="1"/>
  <c r="C39" i="1"/>
  <c r="N53" i="1" l="1"/>
  <c r="O53" i="1" s="1"/>
  <c r="R52" i="1"/>
  <c r="D30" i="1"/>
  <c r="F30" i="1" s="1"/>
  <c r="G30" i="1" s="1"/>
  <c r="C40" i="1"/>
  <c r="N54" i="1" l="1"/>
  <c r="O54" i="1" s="1"/>
  <c r="R53" i="1"/>
  <c r="E30" i="1"/>
  <c r="B31" i="1" s="1"/>
  <c r="D31" i="1" s="1"/>
  <c r="F31" i="1" s="1"/>
  <c r="G31" i="1" s="1"/>
  <c r="C41" i="1"/>
  <c r="N55" i="1" l="1"/>
  <c r="O55" i="1" s="1"/>
  <c r="R54" i="1"/>
  <c r="E31" i="1"/>
  <c r="B32" i="1" s="1"/>
  <c r="D32" i="1" s="1"/>
  <c r="E32" i="1" s="1"/>
  <c r="B33" i="1" s="1"/>
  <c r="D33" i="1" s="1"/>
  <c r="C42" i="1"/>
  <c r="N56" i="1" l="1"/>
  <c r="O56" i="1" s="1"/>
  <c r="R55" i="1"/>
  <c r="F32" i="1"/>
  <c r="G32" i="1" s="1"/>
  <c r="F33" i="1"/>
  <c r="C43" i="1"/>
  <c r="N57" i="1" l="1"/>
  <c r="O57" i="1" s="1"/>
  <c r="R56" i="1"/>
  <c r="E33" i="1"/>
  <c r="G33" i="1"/>
  <c r="C44" i="1"/>
  <c r="N58" i="1" l="1"/>
  <c r="R57" i="1"/>
  <c r="P44" i="1" a="1"/>
  <c r="B34" i="1"/>
  <c r="D34" i="1" s="1"/>
  <c r="C45" i="1"/>
  <c r="P51" i="1" l="1"/>
  <c r="Q51" i="1" s="1"/>
  <c r="P55" i="1"/>
  <c r="Q55" i="1" s="1"/>
  <c r="P47" i="1"/>
  <c r="Q47" i="1" s="1"/>
  <c r="P57" i="1"/>
  <c r="Q57" i="1" s="1"/>
  <c r="P45" i="1"/>
  <c r="Q45" i="1" s="1"/>
  <c r="P49" i="1"/>
  <c r="Q49" i="1" s="1"/>
  <c r="P53" i="1"/>
  <c r="Q53" i="1" s="1"/>
  <c r="P44" i="1"/>
  <c r="P52" i="1"/>
  <c r="Q52" i="1" s="1"/>
  <c r="P56" i="1"/>
  <c r="Q56" i="1" s="1"/>
  <c r="P48" i="1"/>
  <c r="Q48" i="1" s="1"/>
  <c r="P58" i="1"/>
  <c r="Q58" i="1" s="1"/>
  <c r="P50" i="1"/>
  <c r="Q50" i="1" s="1"/>
  <c r="P54" i="1"/>
  <c r="Q54" i="1" s="1"/>
  <c r="P46" i="1"/>
  <c r="Q46" i="1" s="1"/>
  <c r="F34" i="1"/>
  <c r="G34" i="1" s="1"/>
  <c r="C46" i="1"/>
  <c r="Q44" i="1" l="1"/>
  <c r="Q60" i="1" s="1"/>
  <c r="P60" i="1"/>
  <c r="E34" i="1"/>
  <c r="B35" i="1" s="1"/>
  <c r="C47" i="1"/>
  <c r="D35" i="1" l="1"/>
  <c r="F35" i="1" s="1"/>
  <c r="G35" i="1" s="1"/>
  <c r="C48" i="1"/>
  <c r="E35" i="1" l="1"/>
  <c r="B36" i="1" s="1"/>
  <c r="D36" i="1" s="1"/>
  <c r="C49" i="1"/>
  <c r="F36" i="1" l="1"/>
  <c r="C50" i="1"/>
  <c r="E36" i="1" l="1"/>
  <c r="B37" i="1" s="1"/>
  <c r="G36" i="1"/>
  <c r="D37" i="1" l="1"/>
  <c r="F37" i="1" s="1"/>
  <c r="G37" i="1" s="1"/>
  <c r="E37" i="1" l="1"/>
  <c r="B38" i="1" s="1"/>
  <c r="D38" i="1" s="1"/>
  <c r="F38" i="1" l="1"/>
  <c r="G38" i="1" s="1"/>
  <c r="E38" i="1" l="1"/>
  <c r="B39" i="1" l="1"/>
  <c r="D39" i="1" s="1"/>
  <c r="F39" i="1" l="1"/>
  <c r="G39" i="1" s="1"/>
  <c r="E39" i="1" l="1"/>
  <c r="B40" i="1" l="1"/>
  <c r="D40" i="1" s="1"/>
  <c r="F40" i="1" l="1"/>
  <c r="G40" i="1" s="1"/>
  <c r="E40" i="1" l="1"/>
  <c r="B41" i="1" s="1"/>
  <c r="D41" i="1" l="1"/>
  <c r="F41" i="1" s="1"/>
  <c r="G41" i="1" s="1"/>
  <c r="E41" i="1" l="1"/>
  <c r="B42" i="1" s="1"/>
  <c r="D42" i="1" s="1"/>
  <c r="F42" i="1" s="1"/>
  <c r="G42" i="1" s="1"/>
  <c r="E42" i="1" l="1"/>
  <c r="B43" i="1" s="1"/>
  <c r="D43" i="1" l="1"/>
  <c r="F43" i="1" s="1"/>
  <c r="G43" i="1" s="1"/>
  <c r="E43" i="1" l="1"/>
  <c r="B44" i="1" s="1"/>
  <c r="D44" i="1" l="1"/>
  <c r="F44" i="1" s="1"/>
  <c r="G44" i="1" s="1"/>
  <c r="E44" i="1" l="1"/>
  <c r="B45" i="1" s="1"/>
  <c r="D45" i="1" s="1"/>
  <c r="F45" i="1" s="1"/>
  <c r="G45" i="1" s="1"/>
  <c r="E45" i="1" l="1"/>
  <c r="B46" i="1" s="1"/>
  <c r="D46" i="1" s="1"/>
  <c r="F46" i="1" s="1"/>
  <c r="G46" i="1" s="1"/>
  <c r="E46" i="1" l="1"/>
  <c r="B47" i="1" s="1"/>
  <c r="D47" i="1" s="1"/>
  <c r="F47" i="1" l="1"/>
  <c r="G47" i="1" s="1"/>
  <c r="E47" i="1" l="1"/>
  <c r="B48" i="1" l="1"/>
  <c r="D48" i="1" s="1"/>
  <c r="F48" i="1" l="1"/>
  <c r="G48" i="1" s="1"/>
  <c r="E48" i="1" l="1"/>
  <c r="B49" i="1" s="1"/>
  <c r="D49" i="1" s="1"/>
  <c r="F49" i="1" l="1"/>
  <c r="G49" i="1" s="1"/>
  <c r="E49" i="1" l="1"/>
  <c r="B50" i="1" s="1"/>
  <c r="D50" i="1" s="1"/>
  <c r="F50" i="1" l="1"/>
  <c r="G50" i="1" s="1"/>
  <c r="I20" i="1" s="1"/>
  <c r="J26" i="1" s="1"/>
  <c r="E50" i="1" l="1"/>
  <c r="I21" i="1" s="1"/>
  <c r="K26" i="1" s="1"/>
</calcChain>
</file>

<file path=xl/sharedStrings.xml><?xml version="1.0" encoding="utf-8"?>
<sst xmlns="http://schemas.openxmlformats.org/spreadsheetml/2006/main" count="49" uniqueCount="45">
  <si>
    <t>Fishing Industry Simulation</t>
  </si>
  <si>
    <t>Given Information</t>
  </si>
  <si>
    <t>Initial Population (lbs)</t>
  </si>
  <si>
    <t>Annual Rate of Increase</t>
  </si>
  <si>
    <t>mean</t>
  </si>
  <si>
    <t>stdev</t>
  </si>
  <si>
    <t>Catch per boat (lbs)</t>
  </si>
  <si>
    <t>Annual Cost per Boat</t>
  </si>
  <si>
    <t>Revenue/lb of fish</t>
  </si>
  <si>
    <t>Max Catch as %</t>
  </si>
  <si>
    <t>Max Annual Increase in Boats</t>
  </si>
  <si>
    <t>Discount Rate</t>
  </si>
  <si>
    <t>Decision Variable</t>
  </si>
  <si>
    <t>Max # of Boats Allowed</t>
  </si>
  <si>
    <t>Model Calculations</t>
  </si>
  <si>
    <t>Year</t>
  </si>
  <si>
    <t>init population</t>
  </si>
  <si>
    <t># of boats</t>
  </si>
  <si>
    <t>total catch</t>
  </si>
  <si>
    <t>end population</t>
  </si>
  <si>
    <t>profit</t>
  </si>
  <si>
    <t>NPV</t>
  </si>
  <si>
    <t>25 yr NPV</t>
  </si>
  <si>
    <t>25 yr population</t>
  </si>
  <si>
    <t>Results</t>
  </si>
  <si>
    <t>one 25 year trial</t>
  </si>
  <si>
    <t>average over 500 trials</t>
  </si>
  <si>
    <t>Simulation Trials</t>
  </si>
  <si>
    <t>trials</t>
  </si>
  <si>
    <t>% of trials with end pop &lt; 20,000,000</t>
  </si>
  <si>
    <t>max allowed</t>
  </si>
  <si>
    <t>ave NPV</t>
  </si>
  <si>
    <t>ave end pop</t>
  </si>
  <si>
    <t>% &lt; 20,000,000</t>
  </si>
  <si>
    <t>Histogram for Ending Population</t>
  </si>
  <si>
    <t>min end pop</t>
  </si>
  <si>
    <t>max end pop</t>
  </si>
  <si>
    <t>range</t>
  </si>
  <si>
    <t>classes</t>
  </si>
  <si>
    <t>width</t>
  </si>
  <si>
    <t>start</t>
  </si>
  <si>
    <t>end</t>
  </si>
  <si>
    <t>frequency</t>
  </si>
  <si>
    <t>relative frequency</t>
  </si>
  <si>
    <t>end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</si>
</sst>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8" formatCode="0.0%"/>
    <numFmt numFmtId="171" formatCode="0\ &quot;max boats allowed&quot;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">
    <xf numFmtId="0" fontId="0" fillId="0" borderId="0" xfId="0"/>
    <xf numFmtId="0" fontId="2" fillId="3" borderId="0" xfId="0" applyFont="1" applyFill="1"/>
    <xf numFmtId="0" fontId="2" fillId="2" borderId="0" xfId="0" applyFont="1" applyFill="1"/>
    <xf numFmtId="164" fontId="0" fillId="0" borderId="0" xfId="1" applyNumberFormat="1" applyFont="1"/>
    <xf numFmtId="164" fontId="0" fillId="0" borderId="1" xfId="1" applyNumberFormat="1" applyFont="1" applyBorder="1"/>
    <xf numFmtId="0" fontId="0" fillId="0" borderId="0" xfId="0" applyAlignment="1">
      <alignment horizontal="right"/>
    </xf>
    <xf numFmtId="9" fontId="0" fillId="0" borderId="1" xfId="3" applyFont="1" applyBorder="1"/>
    <xf numFmtId="165" fontId="0" fillId="0" borderId="1" xfId="2" applyNumberFormat="1" applyFont="1" applyBorder="1"/>
    <xf numFmtId="44" fontId="0" fillId="0" borderId="1" xfId="2" applyFont="1" applyBorder="1"/>
    <xf numFmtId="0" fontId="0" fillId="0" borderId="0" xfId="0" applyBorder="1"/>
    <xf numFmtId="164" fontId="0" fillId="0" borderId="0" xfId="0" applyNumberFormat="1"/>
    <xf numFmtId="165" fontId="0" fillId="0" borderId="0" xfId="0" applyNumberFormat="1"/>
    <xf numFmtId="6" fontId="0" fillId="0" borderId="0" xfId="0" applyNumberFormat="1"/>
    <xf numFmtId="0" fontId="2" fillId="5" borderId="0" xfId="0" applyFont="1" applyFill="1"/>
    <xf numFmtId="0" fontId="0" fillId="5" borderId="0" xfId="0" applyFill="1"/>
    <xf numFmtId="165" fontId="0" fillId="0" borderId="0" xfId="2" applyNumberFormat="1" applyFont="1"/>
    <xf numFmtId="9" fontId="0" fillId="0" borderId="0" xfId="3" applyFont="1"/>
    <xf numFmtId="0" fontId="0" fillId="0" borderId="2" xfId="0" applyBorder="1" applyAlignment="1">
      <alignment horizontal="center"/>
    </xf>
    <xf numFmtId="165" fontId="0" fillId="0" borderId="2" xfId="2" applyNumberFormat="1" applyFont="1" applyBorder="1" applyAlignment="1">
      <alignment horizontal="center"/>
    </xf>
    <xf numFmtId="164" fontId="0" fillId="0" borderId="2" xfId="1" applyNumberFormat="1" applyFont="1" applyBorder="1" applyAlignment="1">
      <alignment horizontal="center"/>
    </xf>
    <xf numFmtId="9" fontId="0" fillId="0" borderId="2" xfId="3" applyFont="1" applyBorder="1" applyAlignment="1">
      <alignment horizontal="center"/>
    </xf>
    <xf numFmtId="168" fontId="0" fillId="0" borderId="0" xfId="3" applyNumberFormat="1" applyFont="1"/>
    <xf numFmtId="171" fontId="0" fillId="4" borderId="1" xfId="0" applyNumberFormat="1" applyFill="1" applyBorder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Annual Ending Population</a:t>
            </a:r>
          </a:p>
        </c:rich>
      </c:tx>
      <c:layout/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marker>
            <c:symbol val="none"/>
          </c:marker>
          <c:yVal>
            <c:numRef>
              <c:f>Sheet1!$E$26:$E$50</c:f>
              <c:numCache>
                <c:formatCode>_(* #,##0_);_(* \(#,##0\);_(* "-"??_);_(@_)</c:formatCode>
                <c:ptCount val="25"/>
                <c:pt idx="0">
                  <c:v>18797382.219556067</c:v>
                </c:pt>
                <c:pt idx="1">
                  <c:v>20774486.755920552</c:v>
                </c:pt>
                <c:pt idx="2">
                  <c:v>23123353.410413697</c:v>
                </c:pt>
                <c:pt idx="3">
                  <c:v>23683726.492400378</c:v>
                </c:pt>
                <c:pt idx="4">
                  <c:v>23861365.952060267</c:v>
                </c:pt>
                <c:pt idx="5">
                  <c:v>23757912.754254177</c:v>
                </c:pt>
                <c:pt idx="6">
                  <c:v>24839231.318730697</c:v>
                </c:pt>
                <c:pt idx="7">
                  <c:v>25715448.205344617</c:v>
                </c:pt>
                <c:pt idx="8">
                  <c:v>26517085.970324535</c:v>
                </c:pt>
                <c:pt idx="9">
                  <c:v>26797056.387658827</c:v>
                </c:pt>
                <c:pt idx="10">
                  <c:v>28221183.145090085</c:v>
                </c:pt>
                <c:pt idx="11">
                  <c:v>29544080.681435086</c:v>
                </c:pt>
                <c:pt idx="12">
                  <c:v>31996277.799752463</c:v>
                </c:pt>
                <c:pt idx="13">
                  <c:v>33627018.499082901</c:v>
                </c:pt>
                <c:pt idx="14">
                  <c:v>35279839.739105359</c:v>
                </c:pt>
                <c:pt idx="15">
                  <c:v>37281175.77676633</c:v>
                </c:pt>
                <c:pt idx="16">
                  <c:v>40234226.329640113</c:v>
                </c:pt>
                <c:pt idx="17">
                  <c:v>45309629.159068398</c:v>
                </c:pt>
                <c:pt idx="18">
                  <c:v>50774094.818242393</c:v>
                </c:pt>
                <c:pt idx="19">
                  <c:v>56325490.703732893</c:v>
                </c:pt>
                <c:pt idx="20">
                  <c:v>64051886.289010949</c:v>
                </c:pt>
                <c:pt idx="21">
                  <c:v>73797305.208412722</c:v>
                </c:pt>
                <c:pt idx="22">
                  <c:v>84213189.857162222</c:v>
                </c:pt>
                <c:pt idx="23">
                  <c:v>96215298.196535543</c:v>
                </c:pt>
                <c:pt idx="24">
                  <c:v>112678501.0111319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6019456"/>
        <c:axId val="296021376"/>
      </c:scatterChart>
      <c:valAx>
        <c:axId val="2960194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seasons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296021376"/>
        <c:crosses val="autoZero"/>
        <c:crossBetween val="midCat"/>
      </c:valAx>
      <c:valAx>
        <c:axId val="296021376"/>
        <c:scaling>
          <c:orientation val="minMax"/>
        </c:scaling>
        <c:delete val="0"/>
        <c:axPos val="l"/>
        <c:majorGridlines/>
        <c:numFmt formatCode="_(* #,##0_);_(* \(#,##0\);_(* &quot;-&quot;??_);_(@_)" sourceLinked="1"/>
        <c:majorTickMark val="out"/>
        <c:minorTickMark val="none"/>
        <c:tickLblPos val="nextTo"/>
        <c:crossAx val="29601945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Sheet1!$E$20</c:f>
              <c:strCache>
                <c:ptCount val="1"/>
                <c:pt idx="0">
                  <c:v>42 max boats allowed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</c:spPr>
          </c:dPt>
          <c:cat>
            <c:numRef>
              <c:f>Sheet1!$R$44:$R$58</c:f>
              <c:numCache>
                <c:formatCode>_(* #,##0_);_(* \(#,##0\);_(* "-"??_);_(@_)</c:formatCode>
                <c:ptCount val="15"/>
                <c:pt idx="0">
                  <c:v>20</c:v>
                </c:pt>
                <c:pt idx="1">
                  <c:v>39.180094130658354</c:v>
                </c:pt>
                <c:pt idx="2">
                  <c:v>58.360188261316701</c:v>
                </c:pt>
                <c:pt idx="3">
                  <c:v>77.54028239197504</c:v>
                </c:pt>
                <c:pt idx="4">
                  <c:v>96.720376522633401</c:v>
                </c:pt>
                <c:pt idx="5">
                  <c:v>115.90047065329176</c:v>
                </c:pt>
                <c:pt idx="6">
                  <c:v>135.08056478395011</c:v>
                </c:pt>
                <c:pt idx="7">
                  <c:v>154.26065891460848</c:v>
                </c:pt>
                <c:pt idx="8">
                  <c:v>173.44075304526683</c:v>
                </c:pt>
                <c:pt idx="9">
                  <c:v>192.62084717592521</c:v>
                </c:pt>
                <c:pt idx="10">
                  <c:v>211.80094130658355</c:v>
                </c:pt>
                <c:pt idx="11">
                  <c:v>230.9810354372419</c:v>
                </c:pt>
                <c:pt idx="12">
                  <c:v>250.16112956790028</c:v>
                </c:pt>
                <c:pt idx="13">
                  <c:v>269.34122369855862</c:v>
                </c:pt>
                <c:pt idx="14">
                  <c:v>287.7016019007051</c:v>
                </c:pt>
              </c:numCache>
            </c:numRef>
          </c:cat>
          <c:val>
            <c:numRef>
              <c:f>Sheet1!$Q$44:$Q$58</c:f>
              <c:numCache>
                <c:formatCode>0.0%</c:formatCode>
                <c:ptCount val="15"/>
                <c:pt idx="0">
                  <c:v>0.08</c:v>
                </c:pt>
                <c:pt idx="1">
                  <c:v>7.0000000000000007E-2</c:v>
                </c:pt>
                <c:pt idx="2">
                  <c:v>0.11600000000000001</c:v>
                </c:pt>
                <c:pt idx="3">
                  <c:v>0.13200000000000001</c:v>
                </c:pt>
                <c:pt idx="4">
                  <c:v>0.154</c:v>
                </c:pt>
                <c:pt idx="5">
                  <c:v>0.104</c:v>
                </c:pt>
                <c:pt idx="6">
                  <c:v>9.1999999999999998E-2</c:v>
                </c:pt>
                <c:pt idx="7">
                  <c:v>0.10199999999999999</c:v>
                </c:pt>
                <c:pt idx="8">
                  <c:v>5.8000000000000003E-2</c:v>
                </c:pt>
                <c:pt idx="9">
                  <c:v>0.05</c:v>
                </c:pt>
                <c:pt idx="10">
                  <c:v>1.7999999999999999E-2</c:v>
                </c:pt>
                <c:pt idx="11">
                  <c:v>8.0000000000000002E-3</c:v>
                </c:pt>
                <c:pt idx="12">
                  <c:v>0.01</c:v>
                </c:pt>
                <c:pt idx="13">
                  <c:v>4.0000000000000001E-3</c:v>
                </c:pt>
                <c:pt idx="14">
                  <c:v>2E-3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9650816"/>
        <c:axId val="226127232"/>
      </c:barChart>
      <c:catAx>
        <c:axId val="1696508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ending population in millions</a:t>
                </a:r>
              </a:p>
            </c:rich>
          </c:tx>
          <c:layout/>
          <c:overlay val="0"/>
        </c:title>
        <c:numFmt formatCode="_(* #,##0_);_(* \(#,##0\);_(* &quot;-&quot;??_);_(@_)" sourceLinked="1"/>
        <c:majorTickMark val="out"/>
        <c:minorTickMark val="none"/>
        <c:tickLblPos val="nextTo"/>
        <c:crossAx val="226127232"/>
        <c:crosses val="autoZero"/>
        <c:auto val="1"/>
        <c:lblAlgn val="ctr"/>
        <c:lblOffset val="100"/>
        <c:noMultiLvlLbl val="0"/>
      </c:catAx>
      <c:valAx>
        <c:axId val="22612723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% of 500 trials</a:t>
                </a:r>
              </a:p>
            </c:rich>
          </c:tx>
          <c:layout/>
          <c:overlay val="0"/>
        </c:title>
        <c:numFmt formatCode="0.0%" sourceLinked="1"/>
        <c:majorTickMark val="out"/>
        <c:minorTickMark val="none"/>
        <c:tickLblPos val="nextTo"/>
        <c:crossAx val="1696508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217714</xdr:colOff>
      <xdr:row>1</xdr:row>
      <xdr:rowOff>111579</xdr:rowOff>
    </xdr:from>
    <xdr:to>
      <xdr:col>9</xdr:col>
      <xdr:colOff>850447</xdr:colOff>
      <xdr:row>15</xdr:row>
      <xdr:rowOff>106136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55562</xdr:colOff>
      <xdr:row>43</xdr:row>
      <xdr:rowOff>49212</xdr:rowOff>
    </xdr:from>
    <xdr:to>
      <xdr:col>26</xdr:col>
      <xdr:colOff>492124</xdr:colOff>
      <xdr:row>57</xdr:row>
      <xdr:rowOff>125412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26"/>
  <sheetViews>
    <sheetView tabSelected="1" topLeftCell="B6" zoomScale="120" zoomScaleNormal="120" workbookViewId="0">
      <selection activeCell="AC57" sqref="AC57"/>
    </sheetView>
  </sheetViews>
  <sheetFormatPr defaultRowHeight="15" x14ac:dyDescent="0.25"/>
  <cols>
    <col min="2" max="2" width="13.42578125" customWidth="1"/>
    <col min="3" max="3" width="9.85546875" customWidth="1"/>
    <col min="4" max="4" width="13.28515625" customWidth="1"/>
    <col min="5" max="5" width="20.42578125" bestFit="1" customWidth="1"/>
    <col min="6" max="6" width="14" customWidth="1"/>
    <col min="7" max="7" width="14.28515625" bestFit="1" customWidth="1"/>
    <col min="8" max="8" width="16.5703125" customWidth="1"/>
    <col min="9" max="9" width="18" customWidth="1"/>
    <col min="10" max="10" width="21.5703125" customWidth="1"/>
    <col min="11" max="11" width="15.28515625" customWidth="1"/>
    <col min="14" max="15" width="13.140625" customWidth="1"/>
    <col min="16" max="16" width="13.7109375" customWidth="1"/>
    <col min="17" max="17" width="16.5703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3" spans="1:7" x14ac:dyDescent="0.25">
      <c r="A3" s="2" t="s">
        <v>1</v>
      </c>
      <c r="B3" s="2"/>
      <c r="C3" s="2"/>
      <c r="D3" s="2"/>
      <c r="E3" s="2"/>
      <c r="F3" s="2"/>
      <c r="G3" s="2"/>
    </row>
    <row r="4" spans="1:7" ht="15.75" thickBot="1" x14ac:dyDescent="0.3"/>
    <row r="5" spans="1:7" ht="15.75" thickBot="1" x14ac:dyDescent="0.3">
      <c r="B5" t="s">
        <v>2</v>
      </c>
      <c r="E5" s="4">
        <v>20000000</v>
      </c>
    </row>
    <row r="6" spans="1:7" ht="15.75" thickBot="1" x14ac:dyDescent="0.3">
      <c r="B6" t="s">
        <v>3</v>
      </c>
    </row>
    <row r="7" spans="1:7" ht="15.75" thickBot="1" x14ac:dyDescent="0.3">
      <c r="C7" s="5" t="s">
        <v>4</v>
      </c>
      <c r="E7" s="6">
        <v>0.2</v>
      </c>
    </row>
    <row r="8" spans="1:7" ht="15.75" thickBot="1" x14ac:dyDescent="0.3">
      <c r="C8" s="5" t="s">
        <v>5</v>
      </c>
      <c r="E8" s="6">
        <v>0.02</v>
      </c>
    </row>
    <row r="9" spans="1:7" ht="15.75" thickBot="1" x14ac:dyDescent="0.3">
      <c r="B9" t="s">
        <v>6</v>
      </c>
    </row>
    <row r="10" spans="1:7" ht="15.75" thickBot="1" x14ac:dyDescent="0.3">
      <c r="C10" s="5" t="s">
        <v>4</v>
      </c>
      <c r="E10" s="4">
        <v>100000</v>
      </c>
    </row>
    <row r="11" spans="1:7" ht="15.75" thickBot="1" x14ac:dyDescent="0.3">
      <c r="C11" s="5" t="s">
        <v>5</v>
      </c>
      <c r="E11" s="4">
        <v>10000</v>
      </c>
    </row>
    <row r="12" spans="1:7" ht="15.75" thickBot="1" x14ac:dyDescent="0.3">
      <c r="B12" t="s">
        <v>7</v>
      </c>
      <c r="E12" s="7">
        <v>100000</v>
      </c>
    </row>
    <row r="13" spans="1:7" ht="15.75" thickBot="1" x14ac:dyDescent="0.3">
      <c r="B13" t="s">
        <v>8</v>
      </c>
      <c r="E13" s="8">
        <v>2.5</v>
      </c>
    </row>
    <row r="14" spans="1:7" ht="15.75" thickBot="1" x14ac:dyDescent="0.3">
      <c r="B14" t="s">
        <v>9</v>
      </c>
      <c r="E14" s="6">
        <v>0.7</v>
      </c>
    </row>
    <row r="15" spans="1:7" ht="15.75" thickBot="1" x14ac:dyDescent="0.3">
      <c r="B15" t="s">
        <v>10</v>
      </c>
      <c r="E15" s="6">
        <v>0.5</v>
      </c>
    </row>
    <row r="16" spans="1:7" ht="15.75" thickBot="1" x14ac:dyDescent="0.3">
      <c r="B16" t="s">
        <v>11</v>
      </c>
      <c r="E16" s="6">
        <v>0.08</v>
      </c>
    </row>
    <row r="18" spans="1:17" x14ac:dyDescent="0.25">
      <c r="A18" s="2" t="s">
        <v>12</v>
      </c>
      <c r="B18" s="2"/>
      <c r="C18" s="2"/>
      <c r="D18" s="2"/>
      <c r="E18" s="2"/>
      <c r="F18" s="2"/>
      <c r="G18" s="2"/>
      <c r="H18" s="13" t="s">
        <v>24</v>
      </c>
      <c r="I18" s="13"/>
      <c r="J18" s="13"/>
      <c r="K18" s="13"/>
      <c r="L18" s="13"/>
    </row>
    <row r="19" spans="1:17" ht="15.75" thickBot="1" x14ac:dyDescent="0.3">
      <c r="I19" t="s">
        <v>25</v>
      </c>
      <c r="J19" t="s">
        <v>26</v>
      </c>
    </row>
    <row r="20" spans="1:17" ht="15.75" thickBot="1" x14ac:dyDescent="0.3">
      <c r="B20" t="s">
        <v>13</v>
      </c>
      <c r="E20" s="22">
        <v>42</v>
      </c>
      <c r="H20" t="s">
        <v>22</v>
      </c>
      <c r="I20" s="12">
        <f ca="1">G50</f>
        <v>57480956.853155285</v>
      </c>
      <c r="J20" s="11">
        <f>AVERAGE(J27:J526)</f>
        <v>57817276.023300797</v>
      </c>
    </row>
    <row r="21" spans="1:17" x14ac:dyDescent="0.25">
      <c r="E21" s="9"/>
      <c r="H21" t="s">
        <v>23</v>
      </c>
      <c r="I21" s="10">
        <f ca="1">E50</f>
        <v>112678501.0111319</v>
      </c>
      <c r="J21" s="10">
        <f>AVERAGE(K27:K526)</f>
        <v>95274759.351731434</v>
      </c>
    </row>
    <row r="22" spans="1:17" x14ac:dyDescent="0.25">
      <c r="E22" s="9"/>
      <c r="H22" s="10" t="s">
        <v>29</v>
      </c>
      <c r="J22" s="16">
        <f>COUNTIF(K27:K526,"&lt;20000000")/500</f>
        <v>0.08</v>
      </c>
    </row>
    <row r="23" spans="1:17" x14ac:dyDescent="0.25">
      <c r="A23" s="2" t="s">
        <v>14</v>
      </c>
      <c r="B23" s="2"/>
      <c r="C23" s="2"/>
      <c r="D23" s="2"/>
      <c r="E23" s="2"/>
      <c r="F23" s="2"/>
      <c r="G23" s="2"/>
      <c r="H23" s="13" t="s">
        <v>27</v>
      </c>
      <c r="I23" s="14"/>
      <c r="J23" s="14"/>
      <c r="K23" s="14"/>
      <c r="L23" s="14"/>
    </row>
    <row r="25" spans="1:17" x14ac:dyDescent="0.25">
      <c r="A25" t="s">
        <v>15</v>
      </c>
      <c r="B25" t="s">
        <v>16</v>
      </c>
      <c r="C25" t="s">
        <v>17</v>
      </c>
      <c r="D25" t="s">
        <v>18</v>
      </c>
      <c r="E25" t="s">
        <v>19</v>
      </c>
      <c r="F25" t="s">
        <v>20</v>
      </c>
      <c r="G25" t="s">
        <v>21</v>
      </c>
      <c r="I25" t="s">
        <v>28</v>
      </c>
      <c r="J25" t="s">
        <v>22</v>
      </c>
      <c r="K25" t="s">
        <v>23</v>
      </c>
      <c r="N25" t="s">
        <v>30</v>
      </c>
      <c r="O25" t="s">
        <v>31</v>
      </c>
      <c r="P25" t="s">
        <v>32</v>
      </c>
      <c r="Q25" t="s">
        <v>33</v>
      </c>
    </row>
    <row r="26" spans="1:17" x14ac:dyDescent="0.25">
      <c r="A26">
        <v>1</v>
      </c>
      <c r="B26" s="10">
        <f>E5</f>
        <v>20000000</v>
      </c>
      <c r="C26">
        <v>12</v>
      </c>
      <c r="D26" s="3">
        <f ca="1">MIN(C26*NORMINV(RAND(),E$10,E$11/SQRT(C26)),E$14*B26)</f>
        <v>1202617.7804439338</v>
      </c>
      <c r="E26" s="10">
        <f ca="1">B26-D26</f>
        <v>18797382.219556067</v>
      </c>
      <c r="F26" s="11">
        <f ca="1">D26*E$13-C26*E$12</f>
        <v>1806544.4511098345</v>
      </c>
      <c r="G26" s="12">
        <f ca="1">NPV(E16,F26)</f>
        <v>1672726.3436202169</v>
      </c>
      <c r="J26" s="12">
        <f ca="1">I20</f>
        <v>57480956.853155285</v>
      </c>
      <c r="K26" s="10">
        <f ca="1">I21</f>
        <v>112678501.0111319</v>
      </c>
      <c r="N26" s="17">
        <v>40</v>
      </c>
      <c r="O26" s="18">
        <v>55748634.368032567</v>
      </c>
      <c r="P26" s="19">
        <v>144930712.85203803</v>
      </c>
      <c r="Q26" s="20">
        <v>0.01</v>
      </c>
    </row>
    <row r="27" spans="1:17" x14ac:dyDescent="0.25">
      <c r="A27">
        <v>2</v>
      </c>
      <c r="B27" s="3">
        <f ca="1">E26*(1+NORMINV(RAND(),E$7,E$8))</f>
        <v>22599085.645890929</v>
      </c>
      <c r="C27">
        <f t="shared" ref="C27:C50" si="0">MIN(C26*(1+E$15),E$20)</f>
        <v>18</v>
      </c>
      <c r="D27" s="3">
        <f t="shared" ref="D27:D50" ca="1" si="1">MIN(C27*NORMINV(RAND(),E$10,E$11/SQRT(C27)),E$14*B27)</f>
        <v>1824598.8899703771</v>
      </c>
      <c r="E27" s="10">
        <f ca="1">B27-D27</f>
        <v>20774486.755920552</v>
      </c>
      <c r="F27" s="11">
        <f ca="1">D27*E$13-C27*E$12</f>
        <v>2761497.2249259427</v>
      </c>
      <c r="G27" s="12">
        <f ca="1">NPV(E$16,F$26:F27)</f>
        <v>4040265.1167048723</v>
      </c>
      <c r="I27">
        <v>1</v>
      </c>
      <c r="J27" s="15">
        <f t="dataTable" ref="J27:K526" dt2D="0" dtr="0" r1="I26" ca="1"/>
        <v>58259268.427762583</v>
      </c>
      <c r="K27" s="3">
        <v>176771771.49855936</v>
      </c>
      <c r="N27" s="17">
        <v>41</v>
      </c>
      <c r="O27" s="18">
        <v>56940990.495846368</v>
      </c>
      <c r="P27" s="19">
        <v>113872088.35037558</v>
      </c>
      <c r="Q27" s="20">
        <v>1.6E-2</v>
      </c>
    </row>
    <row r="28" spans="1:17" x14ac:dyDescent="0.25">
      <c r="A28">
        <v>3</v>
      </c>
      <c r="B28" s="3">
        <f t="shared" ref="B28:B50" ca="1" si="2">E27*(1+NORMINV(RAND(),E$7,E$8))</f>
        <v>25722946.078945838</v>
      </c>
      <c r="C28">
        <f t="shared" si="0"/>
        <v>27</v>
      </c>
      <c r="D28" s="3">
        <f t="shared" ca="1" si="1"/>
        <v>2599592.6685321401</v>
      </c>
      <c r="E28" s="10">
        <f t="shared" ref="E28:E30" ca="1" si="3">B28-D28</f>
        <v>23123353.410413697</v>
      </c>
      <c r="F28" s="11">
        <f t="shared" ref="F28:F30" ca="1" si="4">D28*E$13-C28*E$12</f>
        <v>3798981.6713303505</v>
      </c>
      <c r="G28" s="12">
        <f ca="1">NPV(E$16,F$26:F28)</f>
        <v>7056019.2504515937</v>
      </c>
      <c r="I28">
        <v>2</v>
      </c>
      <c r="J28" s="15">
        <v>58534335.627431296</v>
      </c>
      <c r="K28" s="3">
        <v>80472661.962689906</v>
      </c>
      <c r="N28" s="17">
        <v>42</v>
      </c>
      <c r="O28" s="18">
        <v>57895581.780678004</v>
      </c>
      <c r="P28" s="19">
        <v>96233038.378191665</v>
      </c>
      <c r="Q28" s="20">
        <v>6.8000000000000005E-2</v>
      </c>
    </row>
    <row r="29" spans="1:17" x14ac:dyDescent="0.25">
      <c r="A29">
        <v>4</v>
      </c>
      <c r="B29" s="3">
        <f t="shared" ca="1" si="2"/>
        <v>27821030.73706999</v>
      </c>
      <c r="C29">
        <f t="shared" si="0"/>
        <v>40.5</v>
      </c>
      <c r="D29" s="3">
        <f t="shared" ca="1" si="1"/>
        <v>4137304.2446696116</v>
      </c>
      <c r="E29" s="10">
        <f t="shared" ca="1" si="3"/>
        <v>23683726.492400378</v>
      </c>
      <c r="F29" s="11">
        <f t="shared" ca="1" si="4"/>
        <v>6293260.6116740294</v>
      </c>
      <c r="G29" s="12">
        <f ca="1">NPV(E$16,F$26:F29)</f>
        <v>11681753.671460073</v>
      </c>
      <c r="I29">
        <v>3</v>
      </c>
      <c r="J29" s="15">
        <v>57661131.92653387</v>
      </c>
      <c r="K29" s="3">
        <v>68681400.919533283</v>
      </c>
      <c r="N29" s="17">
        <v>43</v>
      </c>
      <c r="O29" s="18">
        <v>58758656.007030286</v>
      </c>
      <c r="P29" s="19">
        <v>75524705.82630828</v>
      </c>
      <c r="Q29" s="20">
        <v>0.14399999999999999</v>
      </c>
    </row>
    <row r="30" spans="1:17" x14ac:dyDescent="0.25">
      <c r="A30">
        <v>5</v>
      </c>
      <c r="B30" s="3">
        <f t="shared" ca="1" si="2"/>
        <v>27996538.485888273</v>
      </c>
      <c r="C30">
        <f t="shared" si="0"/>
        <v>42</v>
      </c>
      <c r="D30" s="3">
        <f t="shared" ca="1" si="1"/>
        <v>4135172.5338280047</v>
      </c>
      <c r="E30" s="10">
        <f t="shared" ca="1" si="3"/>
        <v>23861365.952060267</v>
      </c>
      <c r="F30" s="11">
        <f t="shared" ca="1" si="4"/>
        <v>6137931.3345700111</v>
      </c>
      <c r="G30" s="12">
        <f ca="1">NPV(E$16,F$26:F30)</f>
        <v>15859126.602315381</v>
      </c>
      <c r="I30">
        <v>4</v>
      </c>
      <c r="J30" s="15">
        <v>58708546.855977587</v>
      </c>
      <c r="K30" s="3">
        <v>68660713.847295076</v>
      </c>
      <c r="N30" s="17">
        <v>44</v>
      </c>
      <c r="O30" s="18">
        <v>59163445.883639589</v>
      </c>
      <c r="P30" s="19">
        <v>52938947.407885656</v>
      </c>
      <c r="Q30" s="20">
        <v>0.27800000000000002</v>
      </c>
    </row>
    <row r="31" spans="1:17" x14ac:dyDescent="0.25">
      <c r="A31">
        <v>6</v>
      </c>
      <c r="B31" s="3">
        <f t="shared" ca="1" si="2"/>
        <v>27841815.851639703</v>
      </c>
      <c r="C31">
        <f t="shared" si="0"/>
        <v>42</v>
      </c>
      <c r="D31" s="3">
        <f t="shared" ca="1" si="1"/>
        <v>4083903.0973855248</v>
      </c>
      <c r="E31" s="10">
        <f t="shared" ref="E31:E50" ca="1" si="5">B31-D31</f>
        <v>23757912.754254177</v>
      </c>
      <c r="F31" s="11">
        <f t="shared" ref="F31:F50" ca="1" si="6">D31*E$13-C31*E$12</f>
        <v>6009757.7434638124</v>
      </c>
      <c r="G31" s="12">
        <f ca="1">NPV(E$16,F$26:F31)</f>
        <v>19646293.397171821</v>
      </c>
      <c r="I31">
        <v>5</v>
      </c>
      <c r="J31" s="15">
        <v>58060848.946854532</v>
      </c>
      <c r="K31" s="3">
        <v>64947028.437601022</v>
      </c>
      <c r="N31" s="17">
        <v>45</v>
      </c>
      <c r="O31" s="18">
        <v>58959709.487188198</v>
      </c>
      <c r="P31" s="19">
        <v>34657113.050670527</v>
      </c>
      <c r="Q31" s="20">
        <v>0.48599999999999999</v>
      </c>
    </row>
    <row r="32" spans="1:17" x14ac:dyDescent="0.25">
      <c r="A32">
        <v>7</v>
      </c>
      <c r="B32" s="3">
        <f t="shared" ca="1" si="2"/>
        <v>28992191.913712543</v>
      </c>
      <c r="C32">
        <f t="shared" si="0"/>
        <v>42</v>
      </c>
      <c r="D32" s="3">
        <f t="shared" ca="1" si="1"/>
        <v>4152960.5949818436</v>
      </c>
      <c r="E32" s="10">
        <f t="shared" ca="1" si="5"/>
        <v>24839231.318730697</v>
      </c>
      <c r="F32" s="11">
        <f t="shared" ca="1" si="6"/>
        <v>6182401.4874546081</v>
      </c>
      <c r="G32" s="12">
        <f ca="1">NPV(E$16,F$26:F32)</f>
        <v>23253665.284755915</v>
      </c>
      <c r="I32">
        <v>6</v>
      </c>
      <c r="J32" s="15">
        <v>57902595.658803098</v>
      </c>
      <c r="K32" s="3">
        <v>145321904.72004673</v>
      </c>
      <c r="N32" s="17">
        <v>46</v>
      </c>
      <c r="O32" s="18">
        <v>57930571.535806425</v>
      </c>
      <c r="P32" s="19">
        <v>22678045.913757652</v>
      </c>
      <c r="Q32" s="20">
        <v>0.63800000000000001</v>
      </c>
    </row>
    <row r="33" spans="1:18" x14ac:dyDescent="0.25">
      <c r="A33">
        <v>8</v>
      </c>
      <c r="B33" s="3">
        <f t="shared" ca="1" si="2"/>
        <v>29941290.950872324</v>
      </c>
      <c r="C33">
        <f t="shared" si="0"/>
        <v>42</v>
      </c>
      <c r="D33" s="3">
        <f t="shared" ca="1" si="1"/>
        <v>4225842.7455277061</v>
      </c>
      <c r="E33" s="10">
        <f t="shared" ca="1" si="5"/>
        <v>25715448.205344617</v>
      </c>
      <c r="F33" s="11">
        <f t="shared" ca="1" si="6"/>
        <v>6364606.8638192657</v>
      </c>
      <c r="G33" s="12">
        <f ca="1">NPV(E$16,F$26:F33)</f>
        <v>26692264.335365169</v>
      </c>
      <c r="I33">
        <v>7</v>
      </c>
      <c r="J33" s="15">
        <v>58022354.974406071</v>
      </c>
      <c r="K33" s="3">
        <v>129481611.12925833</v>
      </c>
    </row>
    <row r="34" spans="1:18" x14ac:dyDescent="0.25">
      <c r="A34">
        <v>9</v>
      </c>
      <c r="B34" s="3">
        <f t="shared" ca="1" si="2"/>
        <v>30619413.614998914</v>
      </c>
      <c r="C34">
        <f t="shared" si="0"/>
        <v>42</v>
      </c>
      <c r="D34" s="3">
        <f t="shared" ca="1" si="1"/>
        <v>4102327.644674378</v>
      </c>
      <c r="E34" s="10">
        <f t="shared" ca="1" si="5"/>
        <v>26517085.970324535</v>
      </c>
      <c r="F34" s="11">
        <f t="shared" ca="1" si="6"/>
        <v>6055819.1116859447</v>
      </c>
      <c r="G34" s="12">
        <f ca="1">NPV(E$16,F$26:F34)</f>
        <v>29721681.59112101</v>
      </c>
      <c r="I34">
        <v>8</v>
      </c>
      <c r="J34" s="15">
        <v>57648842.285803251</v>
      </c>
      <c r="K34" s="3">
        <v>109474529.26703915</v>
      </c>
      <c r="N34" t="s">
        <v>34</v>
      </c>
    </row>
    <row r="35" spans="1:18" x14ac:dyDescent="0.25">
      <c r="A35">
        <v>10</v>
      </c>
      <c r="B35" s="3">
        <f t="shared" ca="1" si="2"/>
        <v>30970432.239157174</v>
      </c>
      <c r="C35">
        <f t="shared" si="0"/>
        <v>42</v>
      </c>
      <c r="D35" s="3">
        <f t="shared" ca="1" si="1"/>
        <v>4173375.8514983477</v>
      </c>
      <c r="E35" s="10">
        <f t="shared" ca="1" si="5"/>
        <v>26797056.387658827</v>
      </c>
      <c r="F35" s="11">
        <f t="shared" ca="1" si="6"/>
        <v>6233439.6287458688</v>
      </c>
      <c r="G35" s="12">
        <f ca="1">NPV(E$16,F$26:F35)</f>
        <v>32608970.235525105</v>
      </c>
      <c r="I35">
        <v>9</v>
      </c>
      <c r="J35" s="15">
        <v>58145668.854227655</v>
      </c>
      <c r="K35" s="3">
        <v>5438565.4844494676</v>
      </c>
    </row>
    <row r="36" spans="1:18" x14ac:dyDescent="0.25">
      <c r="A36">
        <v>11</v>
      </c>
      <c r="B36" s="3">
        <f t="shared" ca="1" si="2"/>
        <v>32369319.927783158</v>
      </c>
      <c r="C36">
        <f t="shared" si="0"/>
        <v>42</v>
      </c>
      <c r="D36" s="3">
        <f t="shared" ca="1" si="1"/>
        <v>4148136.7826930732</v>
      </c>
      <c r="E36" s="10">
        <f t="shared" ca="1" si="5"/>
        <v>28221183.145090085</v>
      </c>
      <c r="F36" s="11">
        <f t="shared" ca="1" si="6"/>
        <v>6170341.9567326829</v>
      </c>
      <c r="G36" s="12">
        <f ca="1">NPV(E$16,F$26:F36)</f>
        <v>35255324.137019813</v>
      </c>
      <c r="I36">
        <v>10</v>
      </c>
      <c r="J36" s="15">
        <v>58728242.818108641</v>
      </c>
      <c r="K36" s="3">
        <v>119388383.81836788</v>
      </c>
      <c r="N36" t="s">
        <v>35</v>
      </c>
      <c r="O36" s="10">
        <f>MIN(K27:K526)</f>
        <v>189.94082981670431</v>
      </c>
    </row>
    <row r="37" spans="1:18" x14ac:dyDescent="0.25">
      <c r="A37">
        <v>12</v>
      </c>
      <c r="B37" s="3">
        <f t="shared" ca="1" si="2"/>
        <v>33653339.505945966</v>
      </c>
      <c r="C37">
        <f t="shared" si="0"/>
        <v>42</v>
      </c>
      <c r="D37" s="3">
        <f t="shared" ca="1" si="1"/>
        <v>4109258.824510878</v>
      </c>
      <c r="E37" s="10">
        <f t="shared" ca="1" si="5"/>
        <v>29544080.681435086</v>
      </c>
      <c r="F37" s="11">
        <f t="shared" ca="1" si="6"/>
        <v>6073147.0612771958</v>
      </c>
      <c r="G37" s="12">
        <f ca="1">NPV(E$16,F$26:F37)</f>
        <v>37667054.393333457</v>
      </c>
      <c r="I37">
        <v>11</v>
      </c>
      <c r="J37" s="15">
        <v>58163407.223194391</v>
      </c>
      <c r="K37" s="3">
        <v>136201287.90900499</v>
      </c>
      <c r="N37" t="s">
        <v>36</v>
      </c>
      <c r="O37" s="10">
        <f>MAX(K27:K526)</f>
        <v>287701601.9007051</v>
      </c>
    </row>
    <row r="38" spans="1:18" x14ac:dyDescent="0.25">
      <c r="A38">
        <v>13</v>
      </c>
      <c r="B38" s="3">
        <f t="shared" ca="1" si="2"/>
        <v>36139595.2680277</v>
      </c>
      <c r="C38">
        <f t="shared" si="0"/>
        <v>42</v>
      </c>
      <c r="D38" s="3">
        <f t="shared" ca="1" si="1"/>
        <v>4143317.4682752388</v>
      </c>
      <c r="E38" s="10">
        <f t="shared" ca="1" si="5"/>
        <v>31996277.799752463</v>
      </c>
      <c r="F38" s="11">
        <f t="shared" ca="1" si="6"/>
        <v>6158293.6706880964</v>
      </c>
      <c r="G38" s="12">
        <f ca="1">NPV(E$16,F$26:F38)</f>
        <v>39931446.195567504</v>
      </c>
      <c r="I38">
        <v>12</v>
      </c>
      <c r="J38" s="15">
        <v>57978358.516788594</v>
      </c>
      <c r="K38" s="3">
        <v>101215746.11593899</v>
      </c>
      <c r="N38" t="s">
        <v>37</v>
      </c>
      <c r="O38" s="10">
        <f>O37-O36</f>
        <v>287701411.95987529</v>
      </c>
    </row>
    <row r="39" spans="1:18" x14ac:dyDescent="0.25">
      <c r="A39">
        <v>14</v>
      </c>
      <c r="B39" s="3">
        <f t="shared" ca="1" si="2"/>
        <v>37862595.482313149</v>
      </c>
      <c r="C39">
        <f t="shared" si="0"/>
        <v>42</v>
      </c>
      <c r="D39" s="3">
        <f t="shared" ca="1" si="1"/>
        <v>4235576.9832302472</v>
      </c>
      <c r="E39" s="10">
        <f t="shared" ca="1" si="5"/>
        <v>33627018.499082901</v>
      </c>
      <c r="F39" s="11">
        <f t="shared" ca="1" si="6"/>
        <v>6388942.4580756184</v>
      </c>
      <c r="G39" s="12">
        <f ca="1">NPV(E$16,F$26:F39)</f>
        <v>42106632.198053233</v>
      </c>
      <c r="I39">
        <v>13</v>
      </c>
      <c r="J39" s="15">
        <v>58587102.758601911</v>
      </c>
      <c r="K39" s="3">
        <v>144228301.63096726</v>
      </c>
    </row>
    <row r="40" spans="1:18" x14ac:dyDescent="0.25">
      <c r="A40">
        <v>15</v>
      </c>
      <c r="B40" s="3">
        <f t="shared" ca="1" si="2"/>
        <v>39509022.253615759</v>
      </c>
      <c r="C40">
        <f t="shared" si="0"/>
        <v>42</v>
      </c>
      <c r="D40" s="3">
        <f t="shared" ca="1" si="1"/>
        <v>4229182.5145104015</v>
      </c>
      <c r="E40" s="10">
        <f t="shared" ca="1" si="5"/>
        <v>35279839.739105359</v>
      </c>
      <c r="F40" s="11">
        <f t="shared" ca="1" si="6"/>
        <v>6372956.2862760033</v>
      </c>
      <c r="G40" s="12">
        <f ca="1">NPV(E$16,F$26:F40)</f>
        <v>44115653.803411968</v>
      </c>
      <c r="I40">
        <v>14</v>
      </c>
      <c r="J40" s="15">
        <v>57915288.840992481</v>
      </c>
      <c r="K40" s="3">
        <v>161376172.5424253</v>
      </c>
      <c r="N40" t="s">
        <v>38</v>
      </c>
      <c r="O40">
        <v>15</v>
      </c>
    </row>
    <row r="41" spans="1:18" x14ac:dyDescent="0.25">
      <c r="A41">
        <v>16</v>
      </c>
      <c r="B41" s="3">
        <f t="shared" ca="1" si="2"/>
        <v>41490646.017578527</v>
      </c>
      <c r="C41">
        <f t="shared" si="0"/>
        <v>42</v>
      </c>
      <c r="D41" s="3">
        <f t="shared" ca="1" si="1"/>
        <v>4209470.2408121964</v>
      </c>
      <c r="E41" s="10">
        <f t="shared" ca="1" si="5"/>
        <v>37281175.77676633</v>
      </c>
      <c r="F41" s="11">
        <f t="shared" ca="1" si="6"/>
        <v>6323675.6020304915</v>
      </c>
      <c r="G41" s="12">
        <f ca="1">NPV(E$16,F$26:F41)</f>
        <v>45961474.431592792</v>
      </c>
      <c r="I41">
        <v>15</v>
      </c>
      <c r="J41" s="15">
        <v>57709775.458482742</v>
      </c>
      <c r="K41" s="3">
        <v>36637915.363019273</v>
      </c>
      <c r="N41" t="s">
        <v>39</v>
      </c>
      <c r="O41" s="10">
        <f>O38/O40</f>
        <v>19180094.130658351</v>
      </c>
    </row>
    <row r="42" spans="1:18" x14ac:dyDescent="0.25">
      <c r="A42">
        <v>17</v>
      </c>
      <c r="B42" s="3">
        <f t="shared" ca="1" si="2"/>
        <v>44421873.142867103</v>
      </c>
      <c r="C42">
        <f t="shared" si="0"/>
        <v>42</v>
      </c>
      <c r="D42" s="3">
        <f t="shared" ca="1" si="1"/>
        <v>4187646.8132269913</v>
      </c>
      <c r="E42" s="10">
        <f t="shared" ca="1" si="5"/>
        <v>40234226.329640113</v>
      </c>
      <c r="F42" s="11">
        <f t="shared" ca="1" si="6"/>
        <v>6269117.0330674779</v>
      </c>
      <c r="G42" s="12">
        <f ca="1">NPV(E$16,F$26:F42)</f>
        <v>47655822.118608303</v>
      </c>
      <c r="I42">
        <v>16</v>
      </c>
      <c r="J42" s="15">
        <v>57279648.173339568</v>
      </c>
      <c r="K42" s="3">
        <v>52350562.917414509</v>
      </c>
    </row>
    <row r="43" spans="1:18" x14ac:dyDescent="0.25">
      <c r="A43">
        <v>18</v>
      </c>
      <c r="B43" s="3">
        <f t="shared" ca="1" si="2"/>
        <v>49474239.788703971</v>
      </c>
      <c r="C43">
        <f t="shared" si="0"/>
        <v>42</v>
      </c>
      <c r="D43" s="3">
        <f t="shared" ca="1" si="1"/>
        <v>4164610.6296355692</v>
      </c>
      <c r="E43" s="10">
        <f t="shared" ca="1" si="5"/>
        <v>45309629.159068398</v>
      </c>
      <c r="F43" s="11">
        <f t="shared" ca="1" si="6"/>
        <v>6211526.5740889236</v>
      </c>
      <c r="G43" s="12">
        <f ca="1">NPV(E$16,F$26:F43)</f>
        <v>49210250.613102861</v>
      </c>
      <c r="I43">
        <v>17</v>
      </c>
      <c r="J43" s="15">
        <v>57739424.407150939</v>
      </c>
      <c r="K43" s="3">
        <v>64762527.637153618</v>
      </c>
      <c r="N43" t="s">
        <v>40</v>
      </c>
      <c r="O43" t="s">
        <v>41</v>
      </c>
      <c r="P43" t="s">
        <v>42</v>
      </c>
      <c r="Q43" t="s">
        <v>43</v>
      </c>
      <c r="R43" t="s">
        <v>44</v>
      </c>
    </row>
    <row r="44" spans="1:18" x14ac:dyDescent="0.25">
      <c r="A44">
        <v>19</v>
      </c>
      <c r="B44" s="3">
        <f t="shared" ca="1" si="2"/>
        <v>54948401.890122369</v>
      </c>
      <c r="C44">
        <f t="shared" si="0"/>
        <v>42</v>
      </c>
      <c r="D44" s="3">
        <f t="shared" ca="1" si="1"/>
        <v>4174307.0718799788</v>
      </c>
      <c r="E44" s="10">
        <f t="shared" ca="1" si="5"/>
        <v>50774094.818242393</v>
      </c>
      <c r="F44" s="11">
        <f t="shared" ca="1" si="6"/>
        <v>6235767.6796999462</v>
      </c>
      <c r="G44" s="12">
        <f ca="1">NPV(E$16,F$26:F44)</f>
        <v>50655153.212768055</v>
      </c>
      <c r="I44">
        <v>18</v>
      </c>
      <c r="J44" s="15">
        <v>58137897.745755248</v>
      </c>
      <c r="K44" s="3">
        <v>65407374.686666444</v>
      </c>
      <c r="N44" s="10">
        <f>O36</f>
        <v>189.94082981670431</v>
      </c>
      <c r="O44" s="10">
        <v>20000000</v>
      </c>
      <c r="P44">
        <f t="array" ref="P44:P58">FREQUENCY(K27:K526,O44:O58)</f>
        <v>40</v>
      </c>
      <c r="Q44" s="21">
        <f>P44/500</f>
        <v>0.08</v>
      </c>
      <c r="R44" s="10">
        <f>O44/1000000</f>
        <v>20</v>
      </c>
    </row>
    <row r="45" spans="1:18" x14ac:dyDescent="0.25">
      <c r="A45">
        <v>20</v>
      </c>
      <c r="B45" s="3">
        <f t="shared" ca="1" si="2"/>
        <v>60598940.916038737</v>
      </c>
      <c r="C45">
        <f t="shared" si="0"/>
        <v>42</v>
      </c>
      <c r="D45" s="3">
        <f t="shared" ca="1" si="1"/>
        <v>4273450.2123058448</v>
      </c>
      <c r="E45" s="10">
        <f t="shared" ca="1" si="5"/>
        <v>56325490.703732893</v>
      </c>
      <c r="F45" s="11">
        <f t="shared" ca="1" si="6"/>
        <v>6483625.5307646114</v>
      </c>
      <c r="G45" s="12">
        <f ca="1">NPV(E$16,F$26:F45)</f>
        <v>52046203.447872773</v>
      </c>
      <c r="I45">
        <v>19</v>
      </c>
      <c r="J45" s="15">
        <v>58020449.188862734</v>
      </c>
      <c r="K45" s="3">
        <v>255354738.04942602</v>
      </c>
      <c r="N45" s="10">
        <f>O44</f>
        <v>20000000</v>
      </c>
      <c r="O45" s="10">
        <f>N45+O$41</f>
        <v>39180094.130658351</v>
      </c>
      <c r="P45">
        <v>35</v>
      </c>
      <c r="Q45" s="21">
        <f t="shared" ref="Q45:Q58" si="7">P45/500</f>
        <v>7.0000000000000007E-2</v>
      </c>
      <c r="R45" s="10">
        <f t="shared" ref="R45:R58" si="8">O45/1000000</f>
        <v>39.180094130658354</v>
      </c>
    </row>
    <row r="46" spans="1:18" x14ac:dyDescent="0.25">
      <c r="A46">
        <v>21</v>
      </c>
      <c r="B46" s="3">
        <f t="shared" ca="1" si="2"/>
        <v>68252369.874292284</v>
      </c>
      <c r="C46">
        <f t="shared" si="0"/>
        <v>42</v>
      </c>
      <c r="D46" s="3">
        <f t="shared" ca="1" si="1"/>
        <v>4200483.5852813339</v>
      </c>
      <c r="E46" s="10">
        <f t="shared" ca="1" si="5"/>
        <v>64051886.289010949</v>
      </c>
      <c r="F46" s="11">
        <f t="shared" ca="1" si="6"/>
        <v>6301208.9632033352</v>
      </c>
      <c r="G46" s="12">
        <f ca="1">NPV(E$16,F$26:F46)</f>
        <v>53297974.825218745</v>
      </c>
      <c r="I46">
        <v>20</v>
      </c>
      <c r="J46" s="15">
        <v>57931145.775213584</v>
      </c>
      <c r="K46" s="3">
        <v>95827607.029527307</v>
      </c>
      <c r="N46" s="10">
        <f t="shared" ref="N46:N58" si="9">O45</f>
        <v>39180094.130658351</v>
      </c>
      <c r="O46" s="10">
        <f t="shared" ref="O46:O58" si="10">N46+O$41</f>
        <v>58360188.261316702</v>
      </c>
      <c r="P46">
        <v>58</v>
      </c>
      <c r="Q46" s="21">
        <f t="shared" si="7"/>
        <v>0.11600000000000001</v>
      </c>
      <c r="R46" s="10">
        <f t="shared" si="8"/>
        <v>58.360188261316701</v>
      </c>
    </row>
    <row r="47" spans="1:18" x14ac:dyDescent="0.25">
      <c r="A47">
        <v>22</v>
      </c>
      <c r="B47" s="3">
        <f t="shared" ca="1" si="2"/>
        <v>78051889.747964814</v>
      </c>
      <c r="C47">
        <f t="shared" si="0"/>
        <v>42</v>
      </c>
      <c r="D47" s="3">
        <f t="shared" ca="1" si="1"/>
        <v>4254584.5395520898</v>
      </c>
      <c r="E47" s="10">
        <f t="shared" ca="1" si="5"/>
        <v>73797305.208412722</v>
      </c>
      <c r="F47" s="11">
        <f t="shared" ca="1" si="6"/>
        <v>6436461.3488802239</v>
      </c>
      <c r="G47" s="12">
        <f ca="1">NPV(E$16,F$26:F47)</f>
        <v>54481900.789234303</v>
      </c>
      <c r="I47">
        <v>21</v>
      </c>
      <c r="J47" s="15">
        <v>58217560.749294393</v>
      </c>
      <c r="K47" s="3">
        <v>122097067.01977479</v>
      </c>
      <c r="N47" s="10">
        <f t="shared" si="9"/>
        <v>58360188.261316702</v>
      </c>
      <c r="O47" s="10">
        <f t="shared" si="10"/>
        <v>77540282.391975045</v>
      </c>
      <c r="P47">
        <v>66</v>
      </c>
      <c r="Q47" s="21">
        <f t="shared" si="7"/>
        <v>0.13200000000000001</v>
      </c>
      <c r="R47" s="10">
        <f t="shared" si="8"/>
        <v>77.54028239197504</v>
      </c>
    </row>
    <row r="48" spans="1:18" x14ac:dyDescent="0.25">
      <c r="A48">
        <v>23</v>
      </c>
      <c r="B48" s="3">
        <f t="shared" ca="1" si="2"/>
        <v>88432967.155711904</v>
      </c>
      <c r="C48">
        <f t="shared" si="0"/>
        <v>42</v>
      </c>
      <c r="D48" s="3">
        <f t="shared" ca="1" si="1"/>
        <v>4219777.2985496772</v>
      </c>
      <c r="E48" s="10">
        <f t="shared" ca="1" si="5"/>
        <v>84213189.857162222</v>
      </c>
      <c r="F48" s="11">
        <f t="shared" ca="1" si="6"/>
        <v>6349443.2463741936</v>
      </c>
      <c r="G48" s="12">
        <f ca="1">NPV(E$16,F$26:F48)</f>
        <v>55563308.020826429</v>
      </c>
      <c r="I48">
        <v>22</v>
      </c>
      <c r="J48" s="15">
        <v>58516404.600183196</v>
      </c>
      <c r="K48" s="3">
        <v>82352194.099765778</v>
      </c>
      <c r="N48" s="10">
        <f t="shared" si="9"/>
        <v>77540282.391975045</v>
      </c>
      <c r="O48" s="10">
        <f t="shared" si="10"/>
        <v>96720376.522633404</v>
      </c>
      <c r="P48">
        <v>77</v>
      </c>
      <c r="Q48" s="21">
        <f t="shared" si="7"/>
        <v>0.154</v>
      </c>
      <c r="R48" s="10">
        <f t="shared" si="8"/>
        <v>96.720376522633401</v>
      </c>
    </row>
    <row r="49" spans="1:18" x14ac:dyDescent="0.25">
      <c r="A49">
        <v>24</v>
      </c>
      <c r="B49" s="3">
        <f t="shared" ca="1" si="2"/>
        <v>100415000.02330269</v>
      </c>
      <c r="C49">
        <f t="shared" si="0"/>
        <v>42</v>
      </c>
      <c r="D49" s="3">
        <f t="shared" ca="1" si="1"/>
        <v>4199701.8267671466</v>
      </c>
      <c r="E49" s="10">
        <f t="shared" ca="1" si="5"/>
        <v>96215298.196535543</v>
      </c>
      <c r="F49" s="11">
        <f t="shared" ca="1" si="6"/>
        <v>6299254.5669178665</v>
      </c>
      <c r="G49" s="12">
        <f ca="1">NPV(E$16,F$26:F49)</f>
        <v>56556696.29155083</v>
      </c>
      <c r="I49">
        <v>23</v>
      </c>
      <c r="J49" s="15">
        <v>58482674.067976557</v>
      </c>
      <c r="K49" s="3">
        <v>81884152.240952134</v>
      </c>
      <c r="N49" s="10">
        <f t="shared" si="9"/>
        <v>96720376.522633404</v>
      </c>
      <c r="O49" s="10">
        <f t="shared" si="10"/>
        <v>115900470.65329176</v>
      </c>
      <c r="P49">
        <v>52</v>
      </c>
      <c r="Q49" s="21">
        <f t="shared" si="7"/>
        <v>0.104</v>
      </c>
      <c r="R49" s="10">
        <f t="shared" si="8"/>
        <v>115.90047065329176</v>
      </c>
    </row>
    <row r="50" spans="1:18" x14ac:dyDescent="0.25">
      <c r="A50">
        <v>25</v>
      </c>
      <c r="B50" s="3">
        <f t="shared" ca="1" si="2"/>
        <v>116890411.22352864</v>
      </c>
      <c r="C50">
        <f t="shared" si="0"/>
        <v>42</v>
      </c>
      <c r="D50" s="3">
        <f t="shared" ca="1" si="1"/>
        <v>4211910.2123967437</v>
      </c>
      <c r="E50" s="10">
        <f t="shared" ca="1" si="5"/>
        <v>112678501.0111319</v>
      </c>
      <c r="F50" s="11">
        <f t="shared" ca="1" si="6"/>
        <v>6329775.5309918597</v>
      </c>
      <c r="G50" s="12">
        <f ca="1">NPV(E$16,F$26:F50)</f>
        <v>57480956.853155285</v>
      </c>
      <c r="I50">
        <v>24</v>
      </c>
      <c r="J50" s="15">
        <v>58283015.221208706</v>
      </c>
      <c r="K50" s="3">
        <v>184361535.47487485</v>
      </c>
      <c r="N50" s="10">
        <f t="shared" si="9"/>
        <v>115900470.65329176</v>
      </c>
      <c r="O50" s="10">
        <f t="shared" si="10"/>
        <v>135080564.78395012</v>
      </c>
      <c r="P50">
        <v>46</v>
      </c>
      <c r="Q50" s="21">
        <f t="shared" si="7"/>
        <v>9.1999999999999998E-2</v>
      </c>
      <c r="R50" s="10">
        <f t="shared" si="8"/>
        <v>135.08056478395011</v>
      </c>
    </row>
    <row r="51" spans="1:18" x14ac:dyDescent="0.25">
      <c r="I51">
        <v>25</v>
      </c>
      <c r="J51" s="15">
        <v>58612358.134352259</v>
      </c>
      <c r="K51" s="3">
        <v>98860565.607050031</v>
      </c>
      <c r="N51" s="10">
        <f t="shared" si="9"/>
        <v>135080564.78395012</v>
      </c>
      <c r="O51" s="10">
        <f t="shared" si="10"/>
        <v>154260658.91460848</v>
      </c>
      <c r="P51">
        <v>51</v>
      </c>
      <c r="Q51" s="21">
        <f t="shared" si="7"/>
        <v>0.10199999999999999</v>
      </c>
      <c r="R51" s="10">
        <f t="shared" si="8"/>
        <v>154.26065891460848</v>
      </c>
    </row>
    <row r="52" spans="1:18" x14ac:dyDescent="0.25">
      <c r="I52">
        <v>26</v>
      </c>
      <c r="J52" s="15">
        <v>57740808.295278057</v>
      </c>
      <c r="K52" s="3">
        <v>147077466.16548869</v>
      </c>
      <c r="N52" s="10">
        <f t="shared" si="9"/>
        <v>154260658.91460848</v>
      </c>
      <c r="O52" s="10">
        <f t="shared" si="10"/>
        <v>173440753.04526684</v>
      </c>
      <c r="P52">
        <v>29</v>
      </c>
      <c r="Q52" s="21">
        <f t="shared" si="7"/>
        <v>5.8000000000000003E-2</v>
      </c>
      <c r="R52" s="10">
        <f t="shared" si="8"/>
        <v>173.44075304526683</v>
      </c>
    </row>
    <row r="53" spans="1:18" x14ac:dyDescent="0.25">
      <c r="I53">
        <v>27</v>
      </c>
      <c r="J53" s="15">
        <v>57958454.057002366</v>
      </c>
      <c r="K53" s="3">
        <v>36786958.362511232</v>
      </c>
      <c r="N53" s="10">
        <f t="shared" si="9"/>
        <v>173440753.04526684</v>
      </c>
      <c r="O53" s="10">
        <f t="shared" si="10"/>
        <v>192620847.1759252</v>
      </c>
      <c r="P53">
        <v>25</v>
      </c>
      <c r="Q53" s="21">
        <f t="shared" si="7"/>
        <v>0.05</v>
      </c>
      <c r="R53" s="10">
        <f t="shared" si="8"/>
        <v>192.62084717592521</v>
      </c>
    </row>
    <row r="54" spans="1:18" x14ac:dyDescent="0.25">
      <c r="I54">
        <v>28</v>
      </c>
      <c r="J54" s="15">
        <v>50939483.389863946</v>
      </c>
      <c r="K54" s="3">
        <v>14409.266841623335</v>
      </c>
      <c r="N54" s="10">
        <f t="shared" si="9"/>
        <v>192620847.1759252</v>
      </c>
      <c r="O54" s="10">
        <f t="shared" si="10"/>
        <v>211800941.30658355</v>
      </c>
      <c r="P54">
        <v>9</v>
      </c>
      <c r="Q54" s="21">
        <f t="shared" si="7"/>
        <v>1.7999999999999999E-2</v>
      </c>
      <c r="R54" s="10">
        <f t="shared" si="8"/>
        <v>211.80094130658355</v>
      </c>
    </row>
    <row r="55" spans="1:18" x14ac:dyDescent="0.25">
      <c r="I55">
        <v>29</v>
      </c>
      <c r="J55" s="15">
        <v>57753344.32201805</v>
      </c>
      <c r="K55" s="3">
        <v>131248012.36367775</v>
      </c>
      <c r="N55" s="10">
        <f t="shared" si="9"/>
        <v>211800941.30658355</v>
      </c>
      <c r="O55" s="10">
        <f t="shared" si="10"/>
        <v>230981035.43724191</v>
      </c>
      <c r="P55">
        <v>4</v>
      </c>
      <c r="Q55" s="21">
        <f t="shared" si="7"/>
        <v>8.0000000000000002E-3</v>
      </c>
      <c r="R55" s="10">
        <f t="shared" si="8"/>
        <v>230.9810354372419</v>
      </c>
    </row>
    <row r="56" spans="1:18" x14ac:dyDescent="0.25">
      <c r="I56">
        <v>30</v>
      </c>
      <c r="J56" s="15">
        <v>58514625.835819863</v>
      </c>
      <c r="K56" s="3">
        <v>96140583.147826105</v>
      </c>
      <c r="N56" s="10">
        <f t="shared" si="9"/>
        <v>230981035.43724191</v>
      </c>
      <c r="O56" s="10">
        <f t="shared" si="10"/>
        <v>250161129.56790027</v>
      </c>
      <c r="P56">
        <v>5</v>
      </c>
      <c r="Q56" s="21">
        <f t="shared" si="7"/>
        <v>0.01</v>
      </c>
      <c r="R56" s="10">
        <f t="shared" si="8"/>
        <v>250.16112956790028</v>
      </c>
    </row>
    <row r="57" spans="1:18" x14ac:dyDescent="0.25">
      <c r="I57">
        <v>31</v>
      </c>
      <c r="J57" s="15">
        <v>57718070.34789709</v>
      </c>
      <c r="K57" s="3">
        <v>62399636.042573057</v>
      </c>
      <c r="N57" s="10">
        <f t="shared" si="9"/>
        <v>250161129.56790027</v>
      </c>
      <c r="O57" s="10">
        <f t="shared" si="10"/>
        <v>269341223.69855863</v>
      </c>
      <c r="P57">
        <v>2</v>
      </c>
      <c r="Q57" s="21">
        <f t="shared" si="7"/>
        <v>4.0000000000000001E-3</v>
      </c>
      <c r="R57" s="10">
        <f t="shared" si="8"/>
        <v>269.34122369855862</v>
      </c>
    </row>
    <row r="58" spans="1:18" x14ac:dyDescent="0.25">
      <c r="I58">
        <v>32</v>
      </c>
      <c r="J58" s="15">
        <v>58319622.617297344</v>
      </c>
      <c r="K58" s="3">
        <v>132553179.1875897</v>
      </c>
      <c r="N58" s="10">
        <f t="shared" si="9"/>
        <v>269341223.69855863</v>
      </c>
      <c r="O58" s="10">
        <f>O37</f>
        <v>287701601.9007051</v>
      </c>
      <c r="P58">
        <v>1</v>
      </c>
      <c r="Q58" s="21">
        <f t="shared" si="7"/>
        <v>2E-3</v>
      </c>
      <c r="R58" s="10">
        <f t="shared" si="8"/>
        <v>287.7016019007051</v>
      </c>
    </row>
    <row r="59" spans="1:18" x14ac:dyDescent="0.25">
      <c r="I59">
        <v>33</v>
      </c>
      <c r="J59" s="15">
        <v>58030975.048447654</v>
      </c>
      <c r="K59" s="3">
        <v>67039728.387637183</v>
      </c>
    </row>
    <row r="60" spans="1:18" x14ac:dyDescent="0.25">
      <c r="I60">
        <v>34</v>
      </c>
      <c r="J60" s="15">
        <v>58514725.524244927</v>
      </c>
      <c r="K60" s="3">
        <v>98967094.731355727</v>
      </c>
      <c r="P60">
        <f>SUM(P44:P58)</f>
        <v>500</v>
      </c>
      <c r="Q60">
        <f>SUM(Q44:Q58)</f>
        <v>1</v>
      </c>
    </row>
    <row r="61" spans="1:18" x14ac:dyDescent="0.25">
      <c r="I61">
        <v>35</v>
      </c>
      <c r="J61" s="15">
        <v>58405024.691188559</v>
      </c>
      <c r="K61" s="3">
        <v>68348914.112649128</v>
      </c>
    </row>
    <row r="62" spans="1:18" x14ac:dyDescent="0.25">
      <c r="I62">
        <v>36</v>
      </c>
      <c r="J62" s="15">
        <v>57946299.429841585</v>
      </c>
      <c r="K62" s="3">
        <v>100264221.51617655</v>
      </c>
    </row>
    <row r="63" spans="1:18" x14ac:dyDescent="0.25">
      <c r="I63">
        <v>37</v>
      </c>
      <c r="J63" s="15">
        <v>57951392.558607534</v>
      </c>
      <c r="K63" s="3">
        <v>92969281.621084049</v>
      </c>
    </row>
    <row r="64" spans="1:18" x14ac:dyDescent="0.25">
      <c r="I64">
        <v>38</v>
      </c>
      <c r="J64" s="15">
        <v>58397110.542710543</v>
      </c>
      <c r="K64" s="3">
        <v>88709906.360906065</v>
      </c>
    </row>
    <row r="65" spans="9:11" x14ac:dyDescent="0.25">
      <c r="I65">
        <v>39</v>
      </c>
      <c r="J65" s="15">
        <v>57957906.113711685</v>
      </c>
      <c r="K65" s="3">
        <v>139151128.68978125</v>
      </c>
    </row>
    <row r="66" spans="9:11" x14ac:dyDescent="0.25">
      <c r="I66">
        <v>40</v>
      </c>
      <c r="J66" s="15">
        <v>58141621.343259819</v>
      </c>
      <c r="K66" s="3">
        <v>172085948.97202304</v>
      </c>
    </row>
    <row r="67" spans="9:11" x14ac:dyDescent="0.25">
      <c r="I67">
        <v>41</v>
      </c>
      <c r="J67" s="15">
        <v>57475049.65940284</v>
      </c>
      <c r="K67" s="3">
        <v>128208872.69742629</v>
      </c>
    </row>
    <row r="68" spans="9:11" x14ac:dyDescent="0.25">
      <c r="I68">
        <v>42</v>
      </c>
      <c r="J68" s="15">
        <v>58221867.204581566</v>
      </c>
      <c r="K68" s="3">
        <v>69274462.57650049</v>
      </c>
    </row>
    <row r="69" spans="9:11" x14ac:dyDescent="0.25">
      <c r="I69">
        <v>43</v>
      </c>
      <c r="J69" s="15">
        <v>58072651.871881954</v>
      </c>
      <c r="K69" s="3">
        <v>180979392.58064547</v>
      </c>
    </row>
    <row r="70" spans="9:11" x14ac:dyDescent="0.25">
      <c r="I70">
        <v>44</v>
      </c>
      <c r="J70" s="15">
        <v>58337686.982034631</v>
      </c>
      <c r="K70" s="3">
        <v>72667603.806096509</v>
      </c>
    </row>
    <row r="71" spans="9:11" x14ac:dyDescent="0.25">
      <c r="I71">
        <v>45</v>
      </c>
      <c r="J71" s="15">
        <v>58078161.208856091</v>
      </c>
      <c r="K71" s="3">
        <v>21996606.219692759</v>
      </c>
    </row>
    <row r="72" spans="9:11" x14ac:dyDescent="0.25">
      <c r="I72">
        <v>46</v>
      </c>
      <c r="J72" s="15">
        <v>58006359.541348308</v>
      </c>
      <c r="K72" s="3">
        <v>164442229.24180931</v>
      </c>
    </row>
    <row r="73" spans="9:11" x14ac:dyDescent="0.25">
      <c r="I73">
        <v>47</v>
      </c>
      <c r="J73" s="15">
        <v>58091707.555824138</v>
      </c>
      <c r="K73" s="3">
        <v>205772588.91105357</v>
      </c>
    </row>
    <row r="74" spans="9:11" x14ac:dyDescent="0.25">
      <c r="I74">
        <v>48</v>
      </c>
      <c r="J74" s="15">
        <v>57947773.351281509</v>
      </c>
      <c r="K74" s="3">
        <v>67980727.930600047</v>
      </c>
    </row>
    <row r="75" spans="9:11" x14ac:dyDescent="0.25">
      <c r="I75">
        <v>49</v>
      </c>
      <c r="J75" s="15">
        <v>57427024.712238021</v>
      </c>
      <c r="K75" s="3">
        <v>80726225.67012383</v>
      </c>
    </row>
    <row r="76" spans="9:11" x14ac:dyDescent="0.25">
      <c r="I76">
        <v>50</v>
      </c>
      <c r="J76" s="15">
        <v>57974275.327287473</v>
      </c>
      <c r="K76" s="3">
        <v>173246435.73414111</v>
      </c>
    </row>
    <row r="77" spans="9:11" x14ac:dyDescent="0.25">
      <c r="I77">
        <v>51</v>
      </c>
      <c r="J77" s="15">
        <v>57678188.832088925</v>
      </c>
      <c r="K77" s="3">
        <v>153042339.9887448</v>
      </c>
    </row>
    <row r="78" spans="9:11" x14ac:dyDescent="0.25">
      <c r="I78">
        <v>52</v>
      </c>
      <c r="J78" s="15">
        <v>58496084.115325868</v>
      </c>
      <c r="K78" s="3">
        <v>31266251.546607047</v>
      </c>
    </row>
    <row r="79" spans="9:11" x14ac:dyDescent="0.25">
      <c r="I79">
        <v>53</v>
      </c>
      <c r="J79" s="15">
        <v>58697505.183367349</v>
      </c>
      <c r="K79" s="3">
        <v>49481176.807210304</v>
      </c>
    </row>
    <row r="80" spans="9:11" x14ac:dyDescent="0.25">
      <c r="I80">
        <v>54</v>
      </c>
      <c r="J80" s="15">
        <v>58054725.792930394</v>
      </c>
      <c r="K80" s="3">
        <v>94458589.001878172</v>
      </c>
    </row>
    <row r="81" spans="9:11" x14ac:dyDescent="0.25">
      <c r="I81">
        <v>55</v>
      </c>
      <c r="J81" s="15">
        <v>58059901.392111108</v>
      </c>
      <c r="K81" s="3">
        <v>42541839.189642951</v>
      </c>
    </row>
    <row r="82" spans="9:11" x14ac:dyDescent="0.25">
      <c r="I82">
        <v>56</v>
      </c>
      <c r="J82" s="15">
        <v>57623640.891027056</v>
      </c>
      <c r="K82" s="3">
        <v>115580771.85601152</v>
      </c>
    </row>
    <row r="83" spans="9:11" x14ac:dyDescent="0.25">
      <c r="I83">
        <v>57</v>
      </c>
      <c r="J83" s="15">
        <v>58225953.115548238</v>
      </c>
      <c r="K83" s="3">
        <v>75083321.142624661</v>
      </c>
    </row>
    <row r="84" spans="9:11" x14ac:dyDescent="0.25">
      <c r="I84">
        <v>58</v>
      </c>
      <c r="J84" s="15">
        <v>57716433.304628693</v>
      </c>
      <c r="K84" s="3">
        <v>78725748.87644127</v>
      </c>
    </row>
    <row r="85" spans="9:11" x14ac:dyDescent="0.25">
      <c r="I85">
        <v>59</v>
      </c>
      <c r="J85" s="15">
        <v>58241572.153513536</v>
      </c>
      <c r="K85" s="3">
        <v>41643053.613322742</v>
      </c>
    </row>
    <row r="86" spans="9:11" x14ac:dyDescent="0.25">
      <c r="I86">
        <v>60</v>
      </c>
      <c r="J86" s="15">
        <v>57969673.82735391</v>
      </c>
      <c r="K86" s="3">
        <v>31176385.79929984</v>
      </c>
    </row>
    <row r="87" spans="9:11" x14ac:dyDescent="0.25">
      <c r="I87">
        <v>61</v>
      </c>
      <c r="J87" s="15">
        <v>58524366.468477204</v>
      </c>
      <c r="K87" s="3">
        <v>51261014.133331284</v>
      </c>
    </row>
    <row r="88" spans="9:11" x14ac:dyDescent="0.25">
      <c r="I88">
        <v>62</v>
      </c>
      <c r="J88" s="15">
        <v>58055277.576810412</v>
      </c>
      <c r="K88" s="3">
        <v>98616564.744042605</v>
      </c>
    </row>
    <row r="89" spans="9:11" x14ac:dyDescent="0.25">
      <c r="I89">
        <v>63</v>
      </c>
      <c r="J89" s="15">
        <v>58122776.058639236</v>
      </c>
      <c r="K89" s="3">
        <v>93970448.297823414</v>
      </c>
    </row>
    <row r="90" spans="9:11" x14ac:dyDescent="0.25">
      <c r="I90">
        <v>64</v>
      </c>
      <c r="J90" s="15">
        <v>53434414.114316732</v>
      </c>
      <c r="K90" s="3">
        <v>81853.141221456666</v>
      </c>
    </row>
    <row r="91" spans="9:11" x14ac:dyDescent="0.25">
      <c r="I91">
        <v>65</v>
      </c>
      <c r="J91" s="15">
        <v>58285744.59447208</v>
      </c>
      <c r="K91" s="3">
        <v>34586777.16703324</v>
      </c>
    </row>
    <row r="92" spans="9:11" x14ac:dyDescent="0.25">
      <c r="I92">
        <v>66</v>
      </c>
      <c r="J92" s="15">
        <v>58248126.728791341</v>
      </c>
      <c r="K92" s="3">
        <v>76583528.563256994</v>
      </c>
    </row>
    <row r="93" spans="9:11" x14ac:dyDescent="0.25">
      <c r="I93">
        <v>67</v>
      </c>
      <c r="J93" s="15">
        <v>58204687.107241593</v>
      </c>
      <c r="K93" s="3">
        <v>55798515.61195419</v>
      </c>
    </row>
    <row r="94" spans="9:11" x14ac:dyDescent="0.25">
      <c r="I94">
        <v>68</v>
      </c>
      <c r="J94" s="15">
        <v>57640478.764311217</v>
      </c>
      <c r="K94" s="3">
        <v>41272931.234123386</v>
      </c>
    </row>
    <row r="95" spans="9:11" x14ac:dyDescent="0.25">
      <c r="I95">
        <v>69</v>
      </c>
      <c r="J95" s="15">
        <v>57939368.63211114</v>
      </c>
      <c r="K95" s="3">
        <v>19465485.485282652</v>
      </c>
    </row>
    <row r="96" spans="9:11" x14ac:dyDescent="0.25">
      <c r="I96">
        <v>70</v>
      </c>
      <c r="J96" s="15">
        <v>58296115.853690445</v>
      </c>
      <c r="K96" s="3">
        <v>8035331.9082975853</v>
      </c>
    </row>
    <row r="97" spans="9:11" x14ac:dyDescent="0.25">
      <c r="I97">
        <v>71</v>
      </c>
      <c r="J97" s="15">
        <v>58236161.935970441</v>
      </c>
      <c r="K97" s="3">
        <v>148118843.15793034</v>
      </c>
    </row>
    <row r="98" spans="9:11" x14ac:dyDescent="0.25">
      <c r="I98">
        <v>72</v>
      </c>
      <c r="J98" s="15">
        <v>58430442.828785509</v>
      </c>
      <c r="K98" s="3">
        <v>62218591.572198153</v>
      </c>
    </row>
    <row r="99" spans="9:11" x14ac:dyDescent="0.25">
      <c r="I99">
        <v>73</v>
      </c>
      <c r="J99" s="15">
        <v>57665113.969636053</v>
      </c>
      <c r="K99" s="3">
        <v>67605396.300090849</v>
      </c>
    </row>
    <row r="100" spans="9:11" x14ac:dyDescent="0.25">
      <c r="I100">
        <v>74</v>
      </c>
      <c r="J100" s="15">
        <v>58115004.686096989</v>
      </c>
      <c r="K100" s="3">
        <v>169007627.8707709</v>
      </c>
    </row>
    <row r="101" spans="9:11" x14ac:dyDescent="0.25">
      <c r="I101">
        <v>75</v>
      </c>
      <c r="J101" s="15">
        <v>57358934.925665863</v>
      </c>
      <c r="K101" s="3">
        <v>78389474.382902488</v>
      </c>
    </row>
    <row r="102" spans="9:11" x14ac:dyDescent="0.25">
      <c r="I102">
        <v>76</v>
      </c>
      <c r="J102" s="15">
        <v>58400206.499021746</v>
      </c>
      <c r="K102" s="3">
        <v>86749368.885704339</v>
      </c>
    </row>
    <row r="103" spans="9:11" x14ac:dyDescent="0.25">
      <c r="I103">
        <v>77</v>
      </c>
      <c r="J103" s="15">
        <v>57933621.5163031</v>
      </c>
      <c r="K103" s="3">
        <v>1997382.9485875261</v>
      </c>
    </row>
    <row r="104" spans="9:11" x14ac:dyDescent="0.25">
      <c r="I104">
        <v>78</v>
      </c>
      <c r="J104" s="15">
        <v>52855560.947720379</v>
      </c>
      <c r="K104" s="3">
        <v>72377.813939871325</v>
      </c>
    </row>
    <row r="105" spans="9:11" x14ac:dyDescent="0.25">
      <c r="I105">
        <v>79</v>
      </c>
      <c r="J105" s="15">
        <v>58258654.175046921</v>
      </c>
      <c r="K105" s="3">
        <v>20950758.602824878</v>
      </c>
    </row>
    <row r="106" spans="9:11" x14ac:dyDescent="0.25">
      <c r="I106">
        <v>80</v>
      </c>
      <c r="J106" s="15">
        <v>57910163.360231578</v>
      </c>
      <c r="K106" s="3">
        <v>20936473.161323678</v>
      </c>
    </row>
    <row r="107" spans="9:11" x14ac:dyDescent="0.25">
      <c r="I107">
        <v>81</v>
      </c>
      <c r="J107" s="15">
        <v>57592684.597302817</v>
      </c>
      <c r="K107" s="3">
        <v>119385029.69717538</v>
      </c>
    </row>
    <row r="108" spans="9:11" x14ac:dyDescent="0.25">
      <c r="I108">
        <v>82</v>
      </c>
      <c r="J108" s="15">
        <v>58163256.725540295</v>
      </c>
      <c r="K108" s="3">
        <v>83460758.918088675</v>
      </c>
    </row>
    <row r="109" spans="9:11" x14ac:dyDescent="0.25">
      <c r="I109">
        <v>83</v>
      </c>
      <c r="J109" s="15">
        <v>57810436.746975414</v>
      </c>
      <c r="K109" s="3">
        <v>156692017.63710508</v>
      </c>
    </row>
    <row r="110" spans="9:11" x14ac:dyDescent="0.25">
      <c r="I110">
        <v>84</v>
      </c>
      <c r="J110" s="15">
        <v>59016520.544313841</v>
      </c>
      <c r="K110" s="3">
        <v>113351079.3427387</v>
      </c>
    </row>
    <row r="111" spans="9:11" x14ac:dyDescent="0.25">
      <c r="I111">
        <v>85</v>
      </c>
      <c r="J111" s="15">
        <v>57838243.765443727</v>
      </c>
      <c r="K111" s="3">
        <v>131074677.33814265</v>
      </c>
    </row>
    <row r="112" spans="9:11" x14ac:dyDescent="0.25">
      <c r="I112">
        <v>86</v>
      </c>
      <c r="J112" s="15">
        <v>58051203.883194298</v>
      </c>
      <c r="K112" s="3">
        <v>142539410.10790682</v>
      </c>
    </row>
    <row r="113" spans="9:11" x14ac:dyDescent="0.25">
      <c r="I113">
        <v>87</v>
      </c>
      <c r="J113" s="15">
        <v>58113369.660009831</v>
      </c>
      <c r="K113" s="3">
        <v>128598566.37119518</v>
      </c>
    </row>
    <row r="114" spans="9:11" x14ac:dyDescent="0.25">
      <c r="I114">
        <v>88</v>
      </c>
      <c r="J114" s="15">
        <v>58001833.111951016</v>
      </c>
      <c r="K114" s="3">
        <v>53901145.764081851</v>
      </c>
    </row>
    <row r="115" spans="9:11" x14ac:dyDescent="0.25">
      <c r="I115">
        <v>89</v>
      </c>
      <c r="J115" s="15">
        <v>57990998.190591276</v>
      </c>
      <c r="K115" s="3">
        <v>63613950.861808978</v>
      </c>
    </row>
    <row r="116" spans="9:11" x14ac:dyDescent="0.25">
      <c r="I116">
        <v>90</v>
      </c>
      <c r="J116" s="15">
        <v>58621797.359691136</v>
      </c>
      <c r="K116" s="3">
        <v>34929472.076621421</v>
      </c>
    </row>
    <row r="117" spans="9:11" x14ac:dyDescent="0.25">
      <c r="I117">
        <v>91</v>
      </c>
      <c r="J117" s="15">
        <v>57888653.509962566</v>
      </c>
      <c r="K117" s="3">
        <v>17831405.441678524</v>
      </c>
    </row>
    <row r="118" spans="9:11" x14ac:dyDescent="0.25">
      <c r="I118">
        <v>92</v>
      </c>
      <c r="J118" s="15">
        <v>57815843.599617653</v>
      </c>
      <c r="K118" s="3">
        <v>145621156.7253029</v>
      </c>
    </row>
    <row r="119" spans="9:11" x14ac:dyDescent="0.25">
      <c r="I119">
        <v>93</v>
      </c>
      <c r="J119" s="15">
        <v>57390535.168672055</v>
      </c>
      <c r="K119" s="3">
        <v>238264727.30960864</v>
      </c>
    </row>
    <row r="120" spans="9:11" x14ac:dyDescent="0.25">
      <c r="I120">
        <v>94</v>
      </c>
      <c r="J120" s="15">
        <v>58301726.947030634</v>
      </c>
      <c r="K120" s="3">
        <v>63674787.449915454</v>
      </c>
    </row>
    <row r="121" spans="9:11" x14ac:dyDescent="0.25">
      <c r="I121">
        <v>95</v>
      </c>
      <c r="J121" s="15">
        <v>57863411.429511845</v>
      </c>
      <c r="K121" s="3">
        <v>67086751.458188519</v>
      </c>
    </row>
    <row r="122" spans="9:11" x14ac:dyDescent="0.25">
      <c r="I122">
        <v>96</v>
      </c>
      <c r="J122" s="15">
        <v>57695995.244085282</v>
      </c>
      <c r="K122" s="3">
        <v>104582282.99251348</v>
      </c>
    </row>
    <row r="123" spans="9:11" x14ac:dyDescent="0.25">
      <c r="I123">
        <v>97</v>
      </c>
      <c r="J123" s="15">
        <v>58310270.854304381</v>
      </c>
      <c r="K123" s="3">
        <v>55488349.458200343</v>
      </c>
    </row>
    <row r="124" spans="9:11" x14ac:dyDescent="0.25">
      <c r="I124">
        <v>98</v>
      </c>
      <c r="J124" s="15">
        <v>58477323.307213925</v>
      </c>
      <c r="K124" s="3">
        <v>153848069.87122941</v>
      </c>
    </row>
    <row r="125" spans="9:11" x14ac:dyDescent="0.25">
      <c r="I125">
        <v>99</v>
      </c>
      <c r="J125" s="15">
        <v>58164213.432192713</v>
      </c>
      <c r="K125" s="3">
        <v>169402000.04180029</v>
      </c>
    </row>
    <row r="126" spans="9:11" x14ac:dyDescent="0.25">
      <c r="I126">
        <v>100</v>
      </c>
      <c r="J126" s="15">
        <v>57406536.888680436</v>
      </c>
      <c r="K126" s="3">
        <v>105315769.76979414</v>
      </c>
    </row>
    <row r="127" spans="9:11" x14ac:dyDescent="0.25">
      <c r="I127">
        <v>101</v>
      </c>
      <c r="J127" s="15">
        <v>58237730.262936346</v>
      </c>
      <c r="K127" s="3">
        <v>178929953.6724112</v>
      </c>
    </row>
    <row r="128" spans="9:11" x14ac:dyDescent="0.25">
      <c r="I128">
        <v>102</v>
      </c>
      <c r="J128" s="15">
        <v>57937318.633983396</v>
      </c>
      <c r="K128" s="3">
        <v>76560889.937550083</v>
      </c>
    </row>
    <row r="129" spans="9:11" x14ac:dyDescent="0.25">
      <c r="I129">
        <v>103</v>
      </c>
      <c r="J129" s="15">
        <v>57183024.659061268</v>
      </c>
      <c r="K129" s="3">
        <v>155055237.77065569</v>
      </c>
    </row>
    <row r="130" spans="9:11" x14ac:dyDescent="0.25">
      <c r="I130">
        <v>104</v>
      </c>
      <c r="J130" s="15">
        <v>57938584.053722113</v>
      </c>
      <c r="K130" s="3">
        <v>78400125.9012032</v>
      </c>
    </row>
    <row r="131" spans="9:11" x14ac:dyDescent="0.25">
      <c r="I131">
        <v>105</v>
      </c>
      <c r="J131" s="15">
        <v>58490222.984592147</v>
      </c>
      <c r="K131" s="3">
        <v>173122122.70558944</v>
      </c>
    </row>
    <row r="132" spans="9:11" x14ac:dyDescent="0.25">
      <c r="I132">
        <v>106</v>
      </c>
      <c r="J132" s="15">
        <v>58081582.815885641</v>
      </c>
      <c r="K132" s="3">
        <v>178835045.61386123</v>
      </c>
    </row>
    <row r="133" spans="9:11" x14ac:dyDescent="0.25">
      <c r="I133">
        <v>107</v>
      </c>
      <c r="J133" s="15">
        <v>58564634.458906434</v>
      </c>
      <c r="K133" s="3">
        <v>138544006.79816759</v>
      </c>
    </row>
    <row r="134" spans="9:11" x14ac:dyDescent="0.25">
      <c r="I134">
        <v>108</v>
      </c>
      <c r="J134" s="15">
        <v>57773990.326037839</v>
      </c>
      <c r="K134" s="3">
        <v>77839175.373812795</v>
      </c>
    </row>
    <row r="135" spans="9:11" x14ac:dyDescent="0.25">
      <c r="I135">
        <v>109</v>
      </c>
      <c r="J135" s="15">
        <v>58383972.524152949</v>
      </c>
      <c r="K135" s="3">
        <v>126543876.12682343</v>
      </c>
    </row>
    <row r="136" spans="9:11" x14ac:dyDescent="0.25">
      <c r="I136">
        <v>110</v>
      </c>
      <c r="J136" s="15">
        <v>58063404.613288574</v>
      </c>
      <c r="K136" s="3">
        <v>22858840.084022321</v>
      </c>
    </row>
    <row r="137" spans="9:11" x14ac:dyDescent="0.25">
      <c r="I137">
        <v>111</v>
      </c>
      <c r="J137" s="15">
        <v>58126116.818880148</v>
      </c>
      <c r="K137" s="3">
        <v>60595746.939598665</v>
      </c>
    </row>
    <row r="138" spans="9:11" x14ac:dyDescent="0.25">
      <c r="I138">
        <v>112</v>
      </c>
      <c r="J138" s="15">
        <v>57949705.819066785</v>
      </c>
      <c r="K138" s="3">
        <v>69170219.817283824</v>
      </c>
    </row>
    <row r="139" spans="9:11" x14ac:dyDescent="0.25">
      <c r="I139">
        <v>113</v>
      </c>
      <c r="J139" s="15">
        <v>58274575.990867823</v>
      </c>
      <c r="K139" s="3">
        <v>46227999.588003874</v>
      </c>
    </row>
    <row r="140" spans="9:11" x14ac:dyDescent="0.25">
      <c r="I140">
        <v>114</v>
      </c>
      <c r="J140" s="15">
        <v>57897323.359465763</v>
      </c>
      <c r="K140" s="3">
        <v>134207909.57911357</v>
      </c>
    </row>
    <row r="141" spans="9:11" x14ac:dyDescent="0.25">
      <c r="I141">
        <v>115</v>
      </c>
      <c r="J141" s="15">
        <v>58359486.146108292</v>
      </c>
      <c r="K141" s="3">
        <v>41528235.933998898</v>
      </c>
    </row>
    <row r="142" spans="9:11" x14ac:dyDescent="0.25">
      <c r="I142">
        <v>116</v>
      </c>
      <c r="J142" s="15">
        <v>57777982.78521876</v>
      </c>
      <c r="K142" s="3">
        <v>24022244.299995217</v>
      </c>
    </row>
    <row r="143" spans="9:11" x14ac:dyDescent="0.25">
      <c r="I143">
        <v>117</v>
      </c>
      <c r="J143" s="15">
        <v>58378989.901726857</v>
      </c>
      <c r="K143" s="3">
        <v>76622301.942735225</v>
      </c>
    </row>
    <row r="144" spans="9:11" x14ac:dyDescent="0.25">
      <c r="I144">
        <v>118</v>
      </c>
      <c r="J144" s="15">
        <v>57486539.910606027</v>
      </c>
      <c r="K144" s="3">
        <v>177798554.75274009</v>
      </c>
    </row>
    <row r="145" spans="9:11" x14ac:dyDescent="0.25">
      <c r="I145">
        <v>119</v>
      </c>
      <c r="J145" s="15">
        <v>58164517.212299079</v>
      </c>
      <c r="K145" s="3">
        <v>122635443.56466211</v>
      </c>
    </row>
    <row r="146" spans="9:11" x14ac:dyDescent="0.25">
      <c r="I146">
        <v>120</v>
      </c>
      <c r="J146" s="15">
        <v>58290145.691358462</v>
      </c>
      <c r="K146" s="3">
        <v>61407982.321237087</v>
      </c>
    </row>
    <row r="147" spans="9:11" x14ac:dyDescent="0.25">
      <c r="I147">
        <v>121</v>
      </c>
      <c r="J147" s="15">
        <v>57840651.776909277</v>
      </c>
      <c r="K147" s="3">
        <v>51001733.672360845</v>
      </c>
    </row>
    <row r="148" spans="9:11" x14ac:dyDescent="0.25">
      <c r="I148">
        <v>122</v>
      </c>
      <c r="J148" s="15">
        <v>58119384.041859791</v>
      </c>
      <c r="K148" s="3">
        <v>64513229.200063407</v>
      </c>
    </row>
    <row r="149" spans="9:11" x14ac:dyDescent="0.25">
      <c r="I149">
        <v>123</v>
      </c>
      <c r="J149" s="15">
        <v>57613129.610594295</v>
      </c>
      <c r="K149" s="3">
        <v>28392737.795664508</v>
      </c>
    </row>
    <row r="150" spans="9:11" x14ac:dyDescent="0.25">
      <c r="I150">
        <v>124</v>
      </c>
      <c r="J150" s="15">
        <v>50419408.580303259</v>
      </c>
      <c r="K150" s="3">
        <v>9888.0683165687551</v>
      </c>
    </row>
    <row r="151" spans="9:11" x14ac:dyDescent="0.25">
      <c r="I151">
        <v>125</v>
      </c>
      <c r="J151" s="15">
        <v>58180421.302759051</v>
      </c>
      <c r="K151" s="3">
        <v>76944932.482535452</v>
      </c>
    </row>
    <row r="152" spans="9:11" x14ac:dyDescent="0.25">
      <c r="I152">
        <v>126</v>
      </c>
      <c r="J152" s="15">
        <v>58503106.820105188</v>
      </c>
      <c r="K152" s="3">
        <v>113913288.72533232</v>
      </c>
    </row>
    <row r="153" spans="9:11" x14ac:dyDescent="0.25">
      <c r="I153">
        <v>127</v>
      </c>
      <c r="J153" s="15">
        <v>58207853.906354882</v>
      </c>
      <c r="K153" s="3">
        <v>215407272.52391544</v>
      </c>
    </row>
    <row r="154" spans="9:11" x14ac:dyDescent="0.25">
      <c r="I154">
        <v>128</v>
      </c>
      <c r="J154" s="15">
        <v>58214335.116907902</v>
      </c>
      <c r="K154" s="3">
        <v>151517386.09752187</v>
      </c>
    </row>
    <row r="155" spans="9:11" x14ac:dyDescent="0.25">
      <c r="I155">
        <v>129</v>
      </c>
      <c r="J155" s="15">
        <v>57762775.737814724</v>
      </c>
      <c r="K155" s="3">
        <v>49952611.892463326</v>
      </c>
    </row>
    <row r="156" spans="9:11" x14ac:dyDescent="0.25">
      <c r="I156">
        <v>130</v>
      </c>
      <c r="J156" s="15">
        <v>58188269.095007986</v>
      </c>
      <c r="K156" s="3">
        <v>34496363.144485541</v>
      </c>
    </row>
    <row r="157" spans="9:11" x14ac:dyDescent="0.25">
      <c r="I157">
        <v>131</v>
      </c>
      <c r="J157" s="15">
        <v>58472873.623018473</v>
      </c>
      <c r="K157" s="3">
        <v>79440457.457318574</v>
      </c>
    </row>
    <row r="158" spans="9:11" x14ac:dyDescent="0.25">
      <c r="I158">
        <v>132</v>
      </c>
      <c r="J158" s="15">
        <v>58472190.46157515</v>
      </c>
      <c r="K158" s="3">
        <v>62203913.406974971</v>
      </c>
    </row>
    <row r="159" spans="9:11" x14ac:dyDescent="0.25">
      <c r="I159">
        <v>133</v>
      </c>
      <c r="J159" s="15">
        <v>58492818.261616528</v>
      </c>
      <c r="K159" s="3">
        <v>80205342.960784644</v>
      </c>
    </row>
    <row r="160" spans="9:11" x14ac:dyDescent="0.25">
      <c r="I160">
        <v>134</v>
      </c>
      <c r="J160" s="15">
        <v>57556870.66407083</v>
      </c>
      <c r="K160" s="3">
        <v>112956297.31230024</v>
      </c>
    </row>
    <row r="161" spans="9:11" x14ac:dyDescent="0.25">
      <c r="I161">
        <v>135</v>
      </c>
      <c r="J161" s="15">
        <v>57872697.122762606</v>
      </c>
      <c r="K161" s="3">
        <v>140261984.16303274</v>
      </c>
    </row>
    <row r="162" spans="9:11" x14ac:dyDescent="0.25">
      <c r="I162">
        <v>136</v>
      </c>
      <c r="J162" s="15">
        <v>57877821.194453806</v>
      </c>
      <c r="K162" s="3">
        <v>120519325.73505796</v>
      </c>
    </row>
    <row r="163" spans="9:11" x14ac:dyDescent="0.25">
      <c r="I163">
        <v>137</v>
      </c>
      <c r="J163" s="15">
        <v>57506921.207548149</v>
      </c>
      <c r="K163" s="3">
        <v>69221254.866989344</v>
      </c>
    </row>
    <row r="164" spans="9:11" x14ac:dyDescent="0.25">
      <c r="I164">
        <v>138</v>
      </c>
      <c r="J164" s="15">
        <v>58130227.585557558</v>
      </c>
      <c r="K164" s="3">
        <v>115005961.35094579</v>
      </c>
    </row>
    <row r="165" spans="9:11" x14ac:dyDescent="0.25">
      <c r="I165">
        <v>139</v>
      </c>
      <c r="J165" s="15">
        <v>58272455.019366987</v>
      </c>
      <c r="K165" s="3">
        <v>41919196.879101835</v>
      </c>
    </row>
    <row r="166" spans="9:11" x14ac:dyDescent="0.25">
      <c r="I166">
        <v>140</v>
      </c>
      <c r="J166" s="15">
        <v>58664367.686294541</v>
      </c>
      <c r="K166" s="3">
        <v>106389231.67254911</v>
      </c>
    </row>
    <row r="167" spans="9:11" x14ac:dyDescent="0.25">
      <c r="I167">
        <v>141</v>
      </c>
      <c r="J167" s="15">
        <v>58019503.120809145</v>
      </c>
      <c r="K167" s="3">
        <v>179440216.27504748</v>
      </c>
    </row>
    <row r="168" spans="9:11" x14ac:dyDescent="0.25">
      <c r="I168">
        <v>142</v>
      </c>
      <c r="J168" s="15">
        <v>58104974.056593582</v>
      </c>
      <c r="K168" s="3">
        <v>49806871.425311521</v>
      </c>
    </row>
    <row r="169" spans="9:11" x14ac:dyDescent="0.25">
      <c r="I169">
        <v>143</v>
      </c>
      <c r="J169" s="15">
        <v>57761366.262764305</v>
      </c>
      <c r="K169" s="3">
        <v>157992385.91802084</v>
      </c>
    </row>
    <row r="170" spans="9:11" x14ac:dyDescent="0.25">
      <c r="I170">
        <v>144</v>
      </c>
      <c r="J170" s="15">
        <v>57704497.821196161</v>
      </c>
      <c r="K170" s="3">
        <v>116453679.90112789</v>
      </c>
    </row>
    <row r="171" spans="9:11" x14ac:dyDescent="0.25">
      <c r="I171">
        <v>145</v>
      </c>
      <c r="J171" s="15">
        <v>57778406.933362648</v>
      </c>
      <c r="K171" s="3">
        <v>71883677.366919175</v>
      </c>
    </row>
    <row r="172" spans="9:11" x14ac:dyDescent="0.25">
      <c r="I172">
        <v>146</v>
      </c>
      <c r="J172" s="15">
        <v>58506898.886932611</v>
      </c>
      <c r="K172" s="3">
        <v>138711131.03225765</v>
      </c>
    </row>
    <row r="173" spans="9:11" x14ac:dyDescent="0.25">
      <c r="I173">
        <v>147</v>
      </c>
      <c r="J173" s="15">
        <v>57512637.168066733</v>
      </c>
      <c r="K173" s="3">
        <v>53433592.390714943</v>
      </c>
    </row>
    <row r="174" spans="9:11" x14ac:dyDescent="0.25">
      <c r="I174">
        <v>148</v>
      </c>
      <c r="J174" s="15">
        <v>57533648.284289621</v>
      </c>
      <c r="K174" s="3">
        <v>179626248.51854637</v>
      </c>
    </row>
    <row r="175" spans="9:11" x14ac:dyDescent="0.25">
      <c r="I175">
        <v>149</v>
      </c>
      <c r="J175" s="15">
        <v>58082143.807755925</v>
      </c>
      <c r="K175" s="3">
        <v>57624527.555208169</v>
      </c>
    </row>
    <row r="176" spans="9:11" x14ac:dyDescent="0.25">
      <c r="I176">
        <v>150</v>
      </c>
      <c r="J176" s="15">
        <v>58179546.271940231</v>
      </c>
      <c r="K176" s="3">
        <v>56349656.302045263</v>
      </c>
    </row>
    <row r="177" spans="9:11" x14ac:dyDescent="0.25">
      <c r="I177">
        <v>151</v>
      </c>
      <c r="J177" s="15">
        <v>58436437.499772616</v>
      </c>
      <c r="K177" s="3">
        <v>182092627.91641092</v>
      </c>
    </row>
    <row r="178" spans="9:11" x14ac:dyDescent="0.25">
      <c r="I178">
        <v>152</v>
      </c>
      <c r="J178" s="15">
        <v>57674714.616826542</v>
      </c>
      <c r="K178" s="3">
        <v>190401560.57349083</v>
      </c>
    </row>
    <row r="179" spans="9:11" x14ac:dyDescent="0.25">
      <c r="I179">
        <v>153</v>
      </c>
      <c r="J179" s="15">
        <v>57918360.789346077</v>
      </c>
      <c r="K179" s="3">
        <v>79215654.399315625</v>
      </c>
    </row>
    <row r="180" spans="9:11" x14ac:dyDescent="0.25">
      <c r="I180">
        <v>154</v>
      </c>
      <c r="J180" s="15">
        <v>57828091.4467085</v>
      </c>
      <c r="K180" s="3">
        <v>103382074.22234371</v>
      </c>
    </row>
    <row r="181" spans="9:11" x14ac:dyDescent="0.25">
      <c r="I181">
        <v>155</v>
      </c>
      <c r="J181" s="15">
        <v>58023556.007357322</v>
      </c>
      <c r="K181" s="3">
        <v>141491294.63053229</v>
      </c>
    </row>
    <row r="182" spans="9:11" x14ac:dyDescent="0.25">
      <c r="I182">
        <v>156</v>
      </c>
      <c r="J182" s="15">
        <v>58338837.630121797</v>
      </c>
      <c r="K182" s="3">
        <v>153030409.94306055</v>
      </c>
    </row>
    <row r="183" spans="9:11" x14ac:dyDescent="0.25">
      <c r="I183">
        <v>157</v>
      </c>
      <c r="J183" s="15">
        <v>57978713.614781372</v>
      </c>
      <c r="K183" s="3">
        <v>70757506.222404137</v>
      </c>
    </row>
    <row r="184" spans="9:11" x14ac:dyDescent="0.25">
      <c r="I184">
        <v>158</v>
      </c>
      <c r="J184" s="15">
        <v>57666803.644465737</v>
      </c>
      <c r="K184" s="3">
        <v>138335089.60017416</v>
      </c>
    </row>
    <row r="185" spans="9:11" x14ac:dyDescent="0.25">
      <c r="I185">
        <v>159</v>
      </c>
      <c r="J185" s="15">
        <v>57809059.711757362</v>
      </c>
      <c r="K185" s="3">
        <v>162508201.13206851</v>
      </c>
    </row>
    <row r="186" spans="9:11" x14ac:dyDescent="0.25">
      <c r="I186">
        <v>160</v>
      </c>
      <c r="J186" s="15">
        <v>58184282.392445438</v>
      </c>
      <c r="K186" s="3">
        <v>44236525.736563519</v>
      </c>
    </row>
    <row r="187" spans="9:11" x14ac:dyDescent="0.25">
      <c r="I187">
        <v>161</v>
      </c>
      <c r="J187" s="15">
        <v>58220574.38138406</v>
      </c>
      <c r="K187" s="3">
        <v>163004772.2578465</v>
      </c>
    </row>
    <row r="188" spans="9:11" x14ac:dyDescent="0.25">
      <c r="I188">
        <v>162</v>
      </c>
      <c r="J188" s="15">
        <v>58519274.397387259</v>
      </c>
      <c r="K188" s="3">
        <v>123773731.73301958</v>
      </c>
    </row>
    <row r="189" spans="9:11" x14ac:dyDescent="0.25">
      <c r="I189">
        <v>163</v>
      </c>
      <c r="J189" s="15">
        <v>58402370.966244683</v>
      </c>
      <c r="K189" s="3">
        <v>199813931.88822359</v>
      </c>
    </row>
    <row r="190" spans="9:11" x14ac:dyDescent="0.25">
      <c r="I190">
        <v>164</v>
      </c>
      <c r="J190" s="15">
        <v>57261687.557180144</v>
      </c>
      <c r="K190" s="3">
        <v>64818232.554593354</v>
      </c>
    </row>
    <row r="191" spans="9:11" x14ac:dyDescent="0.25">
      <c r="I191">
        <v>165</v>
      </c>
      <c r="J191" s="15">
        <v>57962003.717819944</v>
      </c>
      <c r="K191" s="3">
        <v>59634745.155728392</v>
      </c>
    </row>
    <row r="192" spans="9:11" x14ac:dyDescent="0.25">
      <c r="I192">
        <v>166</v>
      </c>
      <c r="J192" s="15">
        <v>58070654.810806535</v>
      </c>
      <c r="K192" s="3">
        <v>81565173.836107939</v>
      </c>
    </row>
    <row r="193" spans="9:11" x14ac:dyDescent="0.25">
      <c r="I193">
        <v>167</v>
      </c>
      <c r="J193" s="15">
        <v>58179799.02118025</v>
      </c>
      <c r="K193" s="3">
        <v>37598473.514986306</v>
      </c>
    </row>
    <row r="194" spans="9:11" x14ac:dyDescent="0.25">
      <c r="I194">
        <v>168</v>
      </c>
      <c r="J194" s="15">
        <v>57702155.447361492</v>
      </c>
      <c r="K194" s="3">
        <v>113850175.77314386</v>
      </c>
    </row>
    <row r="195" spans="9:11" x14ac:dyDescent="0.25">
      <c r="I195">
        <v>169</v>
      </c>
      <c r="J195" s="15">
        <v>58191419.428902976</v>
      </c>
      <c r="K195" s="3">
        <v>73395231.673805118</v>
      </c>
    </row>
    <row r="196" spans="9:11" x14ac:dyDescent="0.25">
      <c r="I196">
        <v>170</v>
      </c>
      <c r="J196" s="15">
        <v>58217960.170436494</v>
      </c>
      <c r="K196" s="3">
        <v>180233376.86987466</v>
      </c>
    </row>
    <row r="197" spans="9:11" x14ac:dyDescent="0.25">
      <c r="I197">
        <v>171</v>
      </c>
      <c r="J197" s="15">
        <v>57974445.256905377</v>
      </c>
      <c r="K197" s="3">
        <v>57242000.590779953</v>
      </c>
    </row>
    <row r="198" spans="9:11" x14ac:dyDescent="0.25">
      <c r="I198">
        <v>172</v>
      </c>
      <c r="J198" s="15">
        <v>58055471.162862502</v>
      </c>
      <c r="K198" s="3">
        <v>143053931.76796588</v>
      </c>
    </row>
    <row r="199" spans="9:11" x14ac:dyDescent="0.25">
      <c r="I199">
        <v>173</v>
      </c>
      <c r="J199" s="15">
        <v>58280575.072705105</v>
      </c>
      <c r="K199" s="3">
        <v>140647157.76717547</v>
      </c>
    </row>
    <row r="200" spans="9:11" x14ac:dyDescent="0.25">
      <c r="I200">
        <v>174</v>
      </c>
      <c r="J200" s="15">
        <v>58329543.151529148</v>
      </c>
      <c r="K200" s="3">
        <v>85246319.638671294</v>
      </c>
    </row>
    <row r="201" spans="9:11" x14ac:dyDescent="0.25">
      <c r="I201">
        <v>175</v>
      </c>
      <c r="J201" s="15">
        <v>57805540.469841726</v>
      </c>
      <c r="K201" s="3">
        <v>135091694.4033764</v>
      </c>
    </row>
    <row r="202" spans="9:11" x14ac:dyDescent="0.25">
      <c r="I202">
        <v>176</v>
      </c>
      <c r="J202" s="15">
        <v>58103275.026142247</v>
      </c>
      <c r="K202" s="3">
        <v>130953808.91830808</v>
      </c>
    </row>
    <row r="203" spans="9:11" x14ac:dyDescent="0.25">
      <c r="I203">
        <v>177</v>
      </c>
      <c r="J203" s="15">
        <v>57551545.387352772</v>
      </c>
      <c r="K203" s="3">
        <v>66604803.561290324</v>
      </c>
    </row>
    <row r="204" spans="9:11" x14ac:dyDescent="0.25">
      <c r="I204">
        <v>178</v>
      </c>
      <c r="J204" s="15">
        <v>58052720.944243759</v>
      </c>
      <c r="K204" s="3">
        <v>189354115.02999806</v>
      </c>
    </row>
    <row r="205" spans="9:11" x14ac:dyDescent="0.25">
      <c r="I205">
        <v>179</v>
      </c>
      <c r="J205" s="15">
        <v>58373928.414196655</v>
      </c>
      <c r="K205" s="3">
        <v>140559123.63300395</v>
      </c>
    </row>
    <row r="206" spans="9:11" x14ac:dyDescent="0.25">
      <c r="I206">
        <v>180</v>
      </c>
      <c r="J206" s="15">
        <v>58036991.599759482</v>
      </c>
      <c r="K206" s="3">
        <v>30756034.134123705</v>
      </c>
    </row>
    <row r="207" spans="9:11" x14ac:dyDescent="0.25">
      <c r="I207">
        <v>181</v>
      </c>
      <c r="J207" s="15">
        <v>57655116.927247487</v>
      </c>
      <c r="K207" s="3">
        <v>101867368.35672583</v>
      </c>
    </row>
    <row r="208" spans="9:11" x14ac:dyDescent="0.25">
      <c r="I208">
        <v>182</v>
      </c>
      <c r="J208" s="15">
        <v>58268565.827506438</v>
      </c>
      <c r="K208" s="3">
        <v>89301985.222778231</v>
      </c>
    </row>
    <row r="209" spans="9:11" x14ac:dyDescent="0.25">
      <c r="I209">
        <v>183</v>
      </c>
      <c r="J209" s="15">
        <v>57939790.687459938</v>
      </c>
      <c r="K209" s="3">
        <v>129926821.02566662</v>
      </c>
    </row>
    <row r="210" spans="9:11" x14ac:dyDescent="0.25">
      <c r="I210">
        <v>184</v>
      </c>
      <c r="J210" s="15">
        <v>58175697.815536469</v>
      </c>
      <c r="K210" s="3">
        <v>157765193.89888293</v>
      </c>
    </row>
    <row r="211" spans="9:11" x14ac:dyDescent="0.25">
      <c r="I211">
        <v>185</v>
      </c>
      <c r="J211" s="15">
        <v>58470738.786878467</v>
      </c>
      <c r="K211" s="3">
        <v>61169200.976263605</v>
      </c>
    </row>
    <row r="212" spans="9:11" x14ac:dyDescent="0.25">
      <c r="I212">
        <v>186</v>
      </c>
      <c r="J212" s="15">
        <v>58321319.886970676</v>
      </c>
      <c r="K212" s="3">
        <v>50259372.453100666</v>
      </c>
    </row>
    <row r="213" spans="9:11" x14ac:dyDescent="0.25">
      <c r="I213">
        <v>187</v>
      </c>
      <c r="J213" s="15">
        <v>57992644.733609281</v>
      </c>
      <c r="K213" s="3">
        <v>166407269.95562157</v>
      </c>
    </row>
    <row r="214" spans="9:11" x14ac:dyDescent="0.25">
      <c r="I214">
        <v>188</v>
      </c>
      <c r="J214" s="15">
        <v>57603679.275914676</v>
      </c>
      <c r="K214" s="3">
        <v>51614877.139935069</v>
      </c>
    </row>
    <row r="215" spans="9:11" x14ac:dyDescent="0.25">
      <c r="I215">
        <v>189</v>
      </c>
      <c r="J215" s="15">
        <v>58027778.366229817</v>
      </c>
      <c r="K215" s="3">
        <v>88788566.814586043</v>
      </c>
    </row>
    <row r="216" spans="9:11" x14ac:dyDescent="0.25">
      <c r="I216">
        <v>190</v>
      </c>
      <c r="J216" s="15">
        <v>57535020.506014533</v>
      </c>
      <c r="K216" s="3">
        <v>40787879.241589367</v>
      </c>
    </row>
    <row r="217" spans="9:11" x14ac:dyDescent="0.25">
      <c r="I217">
        <v>191</v>
      </c>
      <c r="J217" s="15">
        <v>58017487.350977093</v>
      </c>
      <c r="K217" s="3">
        <v>142464117.25449514</v>
      </c>
    </row>
    <row r="218" spans="9:11" x14ac:dyDescent="0.25">
      <c r="I218">
        <v>192</v>
      </c>
      <c r="J218" s="15">
        <v>58095630.503018677</v>
      </c>
      <c r="K218" s="3">
        <v>81276874.692139521</v>
      </c>
    </row>
    <row r="219" spans="9:11" x14ac:dyDescent="0.25">
      <c r="I219">
        <v>193</v>
      </c>
      <c r="J219" s="15">
        <v>57346038.513882145</v>
      </c>
      <c r="K219" s="3">
        <v>94027065.981444314</v>
      </c>
    </row>
    <row r="220" spans="9:11" x14ac:dyDescent="0.25">
      <c r="I220">
        <v>194</v>
      </c>
      <c r="J220" s="15">
        <v>57784906.257432386</v>
      </c>
      <c r="K220" s="3">
        <v>96340090.85508354</v>
      </c>
    </row>
    <row r="221" spans="9:11" x14ac:dyDescent="0.25">
      <c r="I221">
        <v>195</v>
      </c>
      <c r="J221" s="15">
        <v>57685114.869740255</v>
      </c>
      <c r="K221" s="3">
        <v>147722639.33841109</v>
      </c>
    </row>
    <row r="222" spans="9:11" x14ac:dyDescent="0.25">
      <c r="I222">
        <v>196</v>
      </c>
      <c r="J222" s="15">
        <v>57376292.825662903</v>
      </c>
      <c r="K222" s="3">
        <v>204706306.69212863</v>
      </c>
    </row>
    <row r="223" spans="9:11" x14ac:dyDescent="0.25">
      <c r="I223">
        <v>197</v>
      </c>
      <c r="J223" s="15">
        <v>57010740.977464698</v>
      </c>
      <c r="K223" s="3">
        <v>507169.30294185388</v>
      </c>
    </row>
    <row r="224" spans="9:11" x14ac:dyDescent="0.25">
      <c r="I224">
        <v>198</v>
      </c>
      <c r="J224" s="15">
        <v>58126375.215193838</v>
      </c>
      <c r="K224" s="3">
        <v>77793028.137896389</v>
      </c>
    </row>
    <row r="225" spans="9:11" x14ac:dyDescent="0.25">
      <c r="I225">
        <v>199</v>
      </c>
      <c r="J225" s="15">
        <v>58073533.19254224</v>
      </c>
      <c r="K225" s="3">
        <v>80057201.241499484</v>
      </c>
    </row>
    <row r="226" spans="9:11" x14ac:dyDescent="0.25">
      <c r="I226">
        <v>200</v>
      </c>
      <c r="J226" s="15">
        <v>57784833.144915625</v>
      </c>
      <c r="K226" s="3">
        <v>3905603.394733591</v>
      </c>
    </row>
    <row r="227" spans="9:11" x14ac:dyDescent="0.25">
      <c r="I227">
        <v>201</v>
      </c>
      <c r="J227" s="15">
        <v>58315744.737738177</v>
      </c>
      <c r="K227" s="3">
        <v>117204837.75939858</v>
      </c>
    </row>
    <row r="228" spans="9:11" x14ac:dyDescent="0.25">
      <c r="I228">
        <v>202</v>
      </c>
      <c r="J228" s="15">
        <v>57857726.009987757</v>
      </c>
      <c r="K228" s="3">
        <v>34446515.656684443</v>
      </c>
    </row>
    <row r="229" spans="9:11" x14ac:dyDescent="0.25">
      <c r="I229">
        <v>203</v>
      </c>
      <c r="J229" s="15">
        <v>57637744.544845939</v>
      </c>
      <c r="K229" s="3">
        <v>80557252.698719755</v>
      </c>
    </row>
    <row r="230" spans="9:11" x14ac:dyDescent="0.25">
      <c r="I230">
        <v>204</v>
      </c>
      <c r="J230" s="15">
        <v>58747817.467490956</v>
      </c>
      <c r="K230" s="3">
        <v>79440576.159207761</v>
      </c>
    </row>
    <row r="231" spans="9:11" x14ac:dyDescent="0.25">
      <c r="I231">
        <v>205</v>
      </c>
      <c r="J231" s="15">
        <v>57858357.831227869</v>
      </c>
      <c r="K231" s="3">
        <v>89165958.032486752</v>
      </c>
    </row>
    <row r="232" spans="9:11" x14ac:dyDescent="0.25">
      <c r="I232">
        <v>206</v>
      </c>
      <c r="J232" s="15">
        <v>57764215.731012225</v>
      </c>
      <c r="K232" s="3">
        <v>253441327.69357228</v>
      </c>
    </row>
    <row r="233" spans="9:11" x14ac:dyDescent="0.25">
      <c r="I233">
        <v>207</v>
      </c>
      <c r="J233" s="15">
        <v>58222755.651719257</v>
      </c>
      <c r="K233" s="3">
        <v>103480492.85572307</v>
      </c>
    </row>
    <row r="234" spans="9:11" x14ac:dyDescent="0.25">
      <c r="I234">
        <v>208</v>
      </c>
      <c r="J234" s="15">
        <v>57640763.334517345</v>
      </c>
      <c r="K234" s="3">
        <v>33646117.348829888</v>
      </c>
    </row>
    <row r="235" spans="9:11" x14ac:dyDescent="0.25">
      <c r="I235">
        <v>209</v>
      </c>
      <c r="J235" s="15">
        <v>58087475.646631874</v>
      </c>
      <c r="K235" s="3">
        <v>81486192.484888539</v>
      </c>
    </row>
    <row r="236" spans="9:11" x14ac:dyDescent="0.25">
      <c r="I236">
        <v>210</v>
      </c>
      <c r="J236" s="15">
        <v>57566289.762619771</v>
      </c>
      <c r="K236" s="3">
        <v>745934.15116447257</v>
      </c>
    </row>
    <row r="237" spans="9:11" x14ac:dyDescent="0.25">
      <c r="I237">
        <v>211</v>
      </c>
      <c r="J237" s="15">
        <v>57873117.39906352</v>
      </c>
      <c r="K237" s="3">
        <v>18039222.647794791</v>
      </c>
    </row>
    <row r="238" spans="9:11" x14ac:dyDescent="0.25">
      <c r="I238">
        <v>212</v>
      </c>
      <c r="J238" s="15">
        <v>58121967.901751108</v>
      </c>
      <c r="K238" s="3">
        <v>57672019.457438067</v>
      </c>
    </row>
    <row r="239" spans="9:11" x14ac:dyDescent="0.25">
      <c r="I239">
        <v>213</v>
      </c>
      <c r="J239" s="15">
        <v>58617923.828833222</v>
      </c>
      <c r="K239" s="3">
        <v>29801205.794848565</v>
      </c>
    </row>
    <row r="240" spans="9:11" x14ac:dyDescent="0.25">
      <c r="I240">
        <v>214</v>
      </c>
      <c r="J240" s="15">
        <v>57732982.579867996</v>
      </c>
      <c r="K240" s="3">
        <v>78699163.07318604</v>
      </c>
    </row>
    <row r="241" spans="9:11" x14ac:dyDescent="0.25">
      <c r="I241">
        <v>215</v>
      </c>
      <c r="J241" s="15">
        <v>58320357.578646369</v>
      </c>
      <c r="K241" s="3">
        <v>169835050.8793107</v>
      </c>
    </row>
    <row r="242" spans="9:11" x14ac:dyDescent="0.25">
      <c r="I242">
        <v>216</v>
      </c>
      <c r="J242" s="15">
        <v>58501710.91414924</v>
      </c>
      <c r="K242" s="3">
        <v>100495551.54605614</v>
      </c>
    </row>
    <row r="243" spans="9:11" x14ac:dyDescent="0.25">
      <c r="I243">
        <v>217</v>
      </c>
      <c r="J243" s="15">
        <v>57519661.412387662</v>
      </c>
      <c r="K243" s="3">
        <v>153739624.14431435</v>
      </c>
    </row>
    <row r="244" spans="9:11" x14ac:dyDescent="0.25">
      <c r="I244">
        <v>218</v>
      </c>
      <c r="J244" s="15">
        <v>57431699.631686874</v>
      </c>
      <c r="K244" s="3">
        <v>154276919.78786266</v>
      </c>
    </row>
    <row r="245" spans="9:11" x14ac:dyDescent="0.25">
      <c r="I245">
        <v>219</v>
      </c>
      <c r="J245" s="15">
        <v>58480874.286881112</v>
      </c>
      <c r="K245" s="3">
        <v>36376046.765978754</v>
      </c>
    </row>
    <row r="246" spans="9:11" x14ac:dyDescent="0.25">
      <c r="I246">
        <v>220</v>
      </c>
      <c r="J246" s="15">
        <v>49449720.14177043</v>
      </c>
      <c r="K246" s="3">
        <v>9097.5571747792419</v>
      </c>
    </row>
    <row r="247" spans="9:11" x14ac:dyDescent="0.25">
      <c r="I247">
        <v>221</v>
      </c>
      <c r="J247" s="15">
        <v>57981689.57081157</v>
      </c>
      <c r="K247" s="3">
        <v>113292840.16291651</v>
      </c>
    </row>
    <row r="248" spans="9:11" x14ac:dyDescent="0.25">
      <c r="I248">
        <v>222</v>
      </c>
      <c r="J248" s="15">
        <v>57729136.283591233</v>
      </c>
      <c r="K248" s="3">
        <v>187687911.06293967</v>
      </c>
    </row>
    <row r="249" spans="9:11" x14ac:dyDescent="0.25">
      <c r="I249">
        <v>223</v>
      </c>
      <c r="J249" s="15">
        <v>58326299.245497622</v>
      </c>
      <c r="K249" s="3">
        <v>87055985.902873576</v>
      </c>
    </row>
    <row r="250" spans="9:11" x14ac:dyDescent="0.25">
      <c r="I250">
        <v>224</v>
      </c>
      <c r="J250" s="15">
        <v>58237279.803373769</v>
      </c>
      <c r="K250" s="3">
        <v>88100866.09668842</v>
      </c>
    </row>
    <row r="251" spans="9:11" x14ac:dyDescent="0.25">
      <c r="I251">
        <v>225</v>
      </c>
      <c r="J251" s="15">
        <v>57968699.902260996</v>
      </c>
      <c r="K251" s="3">
        <v>72001982.166390657</v>
      </c>
    </row>
    <row r="252" spans="9:11" x14ac:dyDescent="0.25">
      <c r="I252">
        <v>226</v>
      </c>
      <c r="J252" s="15">
        <v>58173121.960336387</v>
      </c>
      <c r="K252" s="3">
        <v>30003691.095037777</v>
      </c>
    </row>
    <row r="253" spans="9:11" x14ac:dyDescent="0.25">
      <c r="I253">
        <v>227</v>
      </c>
      <c r="J253" s="15">
        <v>58173369.763790272</v>
      </c>
      <c r="K253" s="3">
        <v>103826065.1869677</v>
      </c>
    </row>
    <row r="254" spans="9:11" x14ac:dyDescent="0.25">
      <c r="I254">
        <v>228</v>
      </c>
      <c r="J254" s="15">
        <v>58435179.583354264</v>
      </c>
      <c r="K254" s="3">
        <v>39876592.139477909</v>
      </c>
    </row>
    <row r="255" spans="9:11" x14ac:dyDescent="0.25">
      <c r="I255">
        <v>229</v>
      </c>
      <c r="J255" s="15">
        <v>57556540.982070781</v>
      </c>
      <c r="K255" s="3">
        <v>78649540.344204381</v>
      </c>
    </row>
    <row r="256" spans="9:11" x14ac:dyDescent="0.25">
      <c r="I256">
        <v>230</v>
      </c>
      <c r="J256" s="15">
        <v>57876826.715203345</v>
      </c>
      <c r="K256" s="3">
        <v>61208433.586931512</v>
      </c>
    </row>
    <row r="257" spans="9:11" x14ac:dyDescent="0.25">
      <c r="I257">
        <v>231</v>
      </c>
      <c r="J257" s="15">
        <v>57508989.484885514</v>
      </c>
      <c r="K257" s="3">
        <v>53933650.920749843</v>
      </c>
    </row>
    <row r="258" spans="9:11" x14ac:dyDescent="0.25">
      <c r="I258">
        <v>232</v>
      </c>
      <c r="J258" s="15">
        <v>58151153.13621825</v>
      </c>
      <c r="K258" s="3">
        <v>56632251.268646605</v>
      </c>
    </row>
    <row r="259" spans="9:11" x14ac:dyDescent="0.25">
      <c r="I259">
        <v>233</v>
      </c>
      <c r="J259" s="15">
        <v>57561903.416584507</v>
      </c>
      <c r="K259" s="3">
        <v>99172123.511456653</v>
      </c>
    </row>
    <row r="260" spans="9:11" x14ac:dyDescent="0.25">
      <c r="I260">
        <v>234</v>
      </c>
      <c r="J260" s="15">
        <v>57766386.328608602</v>
      </c>
      <c r="K260" s="3">
        <v>95171010.417201847</v>
      </c>
    </row>
    <row r="261" spans="9:11" x14ac:dyDescent="0.25">
      <c r="I261">
        <v>235</v>
      </c>
      <c r="J261" s="15">
        <v>57251283.882407494</v>
      </c>
      <c r="K261" s="3">
        <v>158890673.87693655</v>
      </c>
    </row>
    <row r="262" spans="9:11" x14ac:dyDescent="0.25">
      <c r="I262">
        <v>236</v>
      </c>
      <c r="J262" s="15">
        <v>58490034.018945143</v>
      </c>
      <c r="K262" s="3">
        <v>137969912.33722651</v>
      </c>
    </row>
    <row r="263" spans="9:11" x14ac:dyDescent="0.25">
      <c r="I263">
        <v>237</v>
      </c>
      <c r="J263" s="15">
        <v>57833885.310817949</v>
      </c>
      <c r="K263" s="3">
        <v>157731129.52997243</v>
      </c>
    </row>
    <row r="264" spans="9:11" x14ac:dyDescent="0.25">
      <c r="I264">
        <v>238</v>
      </c>
      <c r="J264" s="15">
        <v>57187028.149073631</v>
      </c>
      <c r="K264" s="3">
        <v>798310.69337011012</v>
      </c>
    </row>
    <row r="265" spans="9:11" x14ac:dyDescent="0.25">
      <c r="I265">
        <v>239</v>
      </c>
      <c r="J265" s="15">
        <v>57971903.171207488</v>
      </c>
      <c r="K265" s="3">
        <v>80859500.706490293</v>
      </c>
    </row>
    <row r="266" spans="9:11" x14ac:dyDescent="0.25">
      <c r="I266">
        <v>240</v>
      </c>
      <c r="J266" s="15">
        <v>57643361.585510701</v>
      </c>
      <c r="K266" s="3">
        <v>85566092.065224499</v>
      </c>
    </row>
    <row r="267" spans="9:11" x14ac:dyDescent="0.25">
      <c r="I267">
        <v>241</v>
      </c>
      <c r="J267" s="15">
        <v>58311951.111319602</v>
      </c>
      <c r="K267" s="3">
        <v>51211332.622316308</v>
      </c>
    </row>
    <row r="268" spans="9:11" x14ac:dyDescent="0.25">
      <c r="I268">
        <v>242</v>
      </c>
      <c r="J268" s="15">
        <v>58068820.824695036</v>
      </c>
      <c r="K268" s="3">
        <v>28575370.449504368</v>
      </c>
    </row>
    <row r="269" spans="9:11" x14ac:dyDescent="0.25">
      <c r="I269">
        <v>243</v>
      </c>
      <c r="J269" s="15">
        <v>58264104.714996606</v>
      </c>
      <c r="K269" s="3">
        <v>123733089.40562625</v>
      </c>
    </row>
    <row r="270" spans="9:11" x14ac:dyDescent="0.25">
      <c r="I270">
        <v>244</v>
      </c>
      <c r="J270" s="15">
        <v>57858086.626246668</v>
      </c>
      <c r="K270" s="3">
        <v>166194764.64340708</v>
      </c>
    </row>
    <row r="271" spans="9:11" x14ac:dyDescent="0.25">
      <c r="I271">
        <v>245</v>
      </c>
      <c r="J271" s="15">
        <v>57760631.129204489</v>
      </c>
      <c r="K271" s="3">
        <v>78371686.472504824</v>
      </c>
    </row>
    <row r="272" spans="9:11" x14ac:dyDescent="0.25">
      <c r="I272">
        <v>246</v>
      </c>
      <c r="J272" s="15">
        <v>57921353.375621602</v>
      </c>
      <c r="K272" s="3">
        <v>224341767.255992</v>
      </c>
    </row>
    <row r="273" spans="9:11" x14ac:dyDescent="0.25">
      <c r="I273">
        <v>247</v>
      </c>
      <c r="J273" s="15">
        <v>58552214.250463329</v>
      </c>
      <c r="K273" s="3">
        <v>50927340.653985284</v>
      </c>
    </row>
    <row r="274" spans="9:11" x14ac:dyDescent="0.25">
      <c r="I274">
        <v>248</v>
      </c>
      <c r="J274" s="15">
        <v>57466097.718848109</v>
      </c>
      <c r="K274" s="3">
        <v>101452267.13412328</v>
      </c>
    </row>
    <row r="275" spans="9:11" x14ac:dyDescent="0.25">
      <c r="I275">
        <v>249</v>
      </c>
      <c r="J275" s="15">
        <v>57828927.482311845</v>
      </c>
      <c r="K275" s="3">
        <v>89060184.340019569</v>
      </c>
    </row>
    <row r="276" spans="9:11" x14ac:dyDescent="0.25">
      <c r="I276">
        <v>250</v>
      </c>
      <c r="J276" s="15">
        <v>58068938.270968802</v>
      </c>
      <c r="K276" s="3">
        <v>164369015.45318028</v>
      </c>
    </row>
    <row r="277" spans="9:11" x14ac:dyDescent="0.25">
      <c r="I277">
        <v>251</v>
      </c>
      <c r="J277" s="15">
        <v>57585677.640094854</v>
      </c>
      <c r="K277" s="3">
        <v>96742017.646805912</v>
      </c>
    </row>
    <row r="278" spans="9:11" x14ac:dyDescent="0.25">
      <c r="I278">
        <v>252</v>
      </c>
      <c r="J278" s="15">
        <v>58402815.750542551</v>
      </c>
      <c r="K278" s="3">
        <v>108868437.26391192</v>
      </c>
    </row>
    <row r="279" spans="9:11" x14ac:dyDescent="0.25">
      <c r="I279">
        <v>253</v>
      </c>
      <c r="J279" s="15">
        <v>57789363.880956009</v>
      </c>
      <c r="K279" s="3">
        <v>77315742.700874552</v>
      </c>
    </row>
    <row r="280" spans="9:11" x14ac:dyDescent="0.25">
      <c r="I280">
        <v>254</v>
      </c>
      <c r="J280" s="15">
        <v>57585132.502545528</v>
      </c>
      <c r="K280" s="3">
        <v>187417101.28405541</v>
      </c>
    </row>
    <row r="281" spans="9:11" x14ac:dyDescent="0.25">
      <c r="I281">
        <v>255</v>
      </c>
      <c r="J281" s="15">
        <v>57962175.621487126</v>
      </c>
      <c r="K281" s="3">
        <v>121769867.84271954</v>
      </c>
    </row>
    <row r="282" spans="9:11" x14ac:dyDescent="0.25">
      <c r="I282">
        <v>256</v>
      </c>
      <c r="J282" s="15">
        <v>58255943.808191046</v>
      </c>
      <c r="K282" s="3">
        <v>30664329.200766452</v>
      </c>
    </row>
    <row r="283" spans="9:11" x14ac:dyDescent="0.25">
      <c r="I283">
        <v>257</v>
      </c>
      <c r="J283" s="15">
        <v>58199908.774979964</v>
      </c>
      <c r="K283" s="3">
        <v>108537206.96311513</v>
      </c>
    </row>
    <row r="284" spans="9:11" x14ac:dyDescent="0.25">
      <c r="I284">
        <v>258</v>
      </c>
      <c r="J284" s="15">
        <v>57405813.787487566</v>
      </c>
      <c r="K284" s="3">
        <v>287701601.9007051</v>
      </c>
    </row>
    <row r="285" spans="9:11" x14ac:dyDescent="0.25">
      <c r="I285">
        <v>259</v>
      </c>
      <c r="J285" s="15">
        <v>58086523.216018192</v>
      </c>
      <c r="K285" s="3">
        <v>59814260.03079541</v>
      </c>
    </row>
    <row r="286" spans="9:11" x14ac:dyDescent="0.25">
      <c r="I286">
        <v>260</v>
      </c>
      <c r="J286" s="15">
        <v>58541808.241730697</v>
      </c>
      <c r="K286" s="3">
        <v>69544517.130774796</v>
      </c>
    </row>
    <row r="287" spans="9:11" x14ac:dyDescent="0.25">
      <c r="I287">
        <v>261</v>
      </c>
      <c r="J287" s="15">
        <v>57879664.644572385</v>
      </c>
      <c r="K287" s="3">
        <v>99445632.198317513</v>
      </c>
    </row>
    <row r="288" spans="9:11" x14ac:dyDescent="0.25">
      <c r="I288">
        <v>262</v>
      </c>
      <c r="J288" s="15">
        <v>57420990.914613716</v>
      </c>
      <c r="K288" s="3">
        <v>102885109.75118198</v>
      </c>
    </row>
    <row r="289" spans="9:11" x14ac:dyDescent="0.25">
      <c r="I289">
        <v>263</v>
      </c>
      <c r="J289" s="15">
        <v>58900283.307746574</v>
      </c>
      <c r="K289" s="3">
        <v>123722683.70315804</v>
      </c>
    </row>
    <row r="290" spans="9:11" x14ac:dyDescent="0.25">
      <c r="I290">
        <v>264</v>
      </c>
      <c r="J290" s="15">
        <v>54797435.315077893</v>
      </c>
      <c r="K290" s="3">
        <v>142844.78526820737</v>
      </c>
    </row>
    <row r="291" spans="9:11" x14ac:dyDescent="0.25">
      <c r="I291">
        <v>265</v>
      </c>
      <c r="J291" s="15">
        <v>58229258.147485875</v>
      </c>
      <c r="K291" s="3">
        <v>15114187.825337449</v>
      </c>
    </row>
    <row r="292" spans="9:11" x14ac:dyDescent="0.25">
      <c r="I292">
        <v>266</v>
      </c>
      <c r="J292" s="15">
        <v>57945465.613351941</v>
      </c>
      <c r="K292" s="3">
        <v>187935903.46200961</v>
      </c>
    </row>
    <row r="293" spans="9:11" x14ac:dyDescent="0.25">
      <c r="I293">
        <v>267</v>
      </c>
      <c r="J293" s="15">
        <v>57770975.153080098</v>
      </c>
      <c r="K293" s="3">
        <v>158125824.3796384</v>
      </c>
    </row>
    <row r="294" spans="9:11" x14ac:dyDescent="0.25">
      <c r="I294">
        <v>268</v>
      </c>
      <c r="J294" s="15">
        <v>58423205.069056623</v>
      </c>
      <c r="K294" s="3">
        <v>175822875.82590455</v>
      </c>
    </row>
    <row r="295" spans="9:11" x14ac:dyDescent="0.25">
      <c r="I295">
        <v>269</v>
      </c>
      <c r="J295" s="15">
        <v>58108963.418323353</v>
      </c>
      <c r="K295" s="3">
        <v>98189643.968536377</v>
      </c>
    </row>
    <row r="296" spans="9:11" x14ac:dyDescent="0.25">
      <c r="I296">
        <v>270</v>
      </c>
      <c r="J296" s="15">
        <v>58526414.866595097</v>
      </c>
      <c r="K296" s="3">
        <v>130811516.9552381</v>
      </c>
    </row>
    <row r="297" spans="9:11" x14ac:dyDescent="0.25">
      <c r="I297">
        <v>271</v>
      </c>
      <c r="J297" s="15">
        <v>58133242.771852814</v>
      </c>
      <c r="K297" s="3">
        <v>62163323.806548588</v>
      </c>
    </row>
    <row r="298" spans="9:11" x14ac:dyDescent="0.25">
      <c r="I298">
        <v>272</v>
      </c>
      <c r="J298" s="15">
        <v>54401627.207254127</v>
      </c>
      <c r="K298" s="3">
        <v>134284.80327081663</v>
      </c>
    </row>
    <row r="299" spans="9:11" x14ac:dyDescent="0.25">
      <c r="I299">
        <v>273</v>
      </c>
      <c r="J299" s="15">
        <v>58642888.362410218</v>
      </c>
      <c r="K299" s="3">
        <v>153032413.67105418</v>
      </c>
    </row>
    <row r="300" spans="9:11" x14ac:dyDescent="0.25">
      <c r="I300">
        <v>274</v>
      </c>
      <c r="J300" s="15">
        <v>57897770.11739479</v>
      </c>
      <c r="K300" s="3">
        <v>80974298.696914718</v>
      </c>
    </row>
    <row r="301" spans="9:11" x14ac:dyDescent="0.25">
      <c r="I301">
        <v>275</v>
      </c>
      <c r="J301" s="15">
        <v>41118133.77741617</v>
      </c>
      <c r="K301" s="3">
        <v>189.94082981670431</v>
      </c>
    </row>
    <row r="302" spans="9:11" x14ac:dyDescent="0.25">
      <c r="I302">
        <v>276</v>
      </c>
      <c r="J302" s="15">
        <v>57885951.465993017</v>
      </c>
      <c r="K302" s="3">
        <v>141379432.03945261</v>
      </c>
    </row>
    <row r="303" spans="9:11" x14ac:dyDescent="0.25">
      <c r="I303">
        <v>277</v>
      </c>
      <c r="J303" s="15">
        <v>57875527.375142902</v>
      </c>
      <c r="K303" s="3">
        <v>107813251.85380813</v>
      </c>
    </row>
    <row r="304" spans="9:11" x14ac:dyDescent="0.25">
      <c r="I304">
        <v>278</v>
      </c>
      <c r="J304" s="15">
        <v>58107630.749224521</v>
      </c>
      <c r="K304" s="3">
        <v>50453792.811496846</v>
      </c>
    </row>
    <row r="305" spans="9:11" x14ac:dyDescent="0.25">
      <c r="I305">
        <v>279</v>
      </c>
      <c r="J305" s="15">
        <v>58170332.702296332</v>
      </c>
      <c r="K305" s="3">
        <v>38030272.600100607</v>
      </c>
    </row>
    <row r="306" spans="9:11" x14ac:dyDescent="0.25">
      <c r="I306">
        <v>280</v>
      </c>
      <c r="J306" s="15">
        <v>57998576.847722001</v>
      </c>
      <c r="K306" s="3">
        <v>137014109.8727462</v>
      </c>
    </row>
    <row r="307" spans="9:11" x14ac:dyDescent="0.25">
      <c r="I307">
        <v>281</v>
      </c>
      <c r="J307" s="15">
        <v>57577809.771296069</v>
      </c>
      <c r="K307" s="3">
        <v>66672005.095202334</v>
      </c>
    </row>
    <row r="308" spans="9:11" x14ac:dyDescent="0.25">
      <c r="I308">
        <v>282</v>
      </c>
      <c r="J308" s="15">
        <v>58162929.891961619</v>
      </c>
      <c r="K308" s="3">
        <v>83570955.114308938</v>
      </c>
    </row>
    <row r="309" spans="9:11" x14ac:dyDescent="0.25">
      <c r="I309">
        <v>283</v>
      </c>
      <c r="J309" s="15">
        <v>58271065.163829044</v>
      </c>
      <c r="K309" s="3">
        <v>29251858.577259928</v>
      </c>
    </row>
    <row r="310" spans="9:11" x14ac:dyDescent="0.25">
      <c r="I310">
        <v>284</v>
      </c>
      <c r="J310" s="15">
        <v>58568267.952790074</v>
      </c>
      <c r="K310" s="3">
        <v>79589859.16083841</v>
      </c>
    </row>
    <row r="311" spans="9:11" x14ac:dyDescent="0.25">
      <c r="I311">
        <v>285</v>
      </c>
      <c r="J311" s="15">
        <v>58999605.607463107</v>
      </c>
      <c r="K311" s="3">
        <v>37637634.388433971</v>
      </c>
    </row>
    <row r="312" spans="9:11" x14ac:dyDescent="0.25">
      <c r="I312">
        <v>286</v>
      </c>
      <c r="J312" s="15">
        <v>58426390.046902552</v>
      </c>
      <c r="K312" s="3">
        <v>15011259.520499289</v>
      </c>
    </row>
    <row r="313" spans="9:11" x14ac:dyDescent="0.25">
      <c r="I313">
        <v>287</v>
      </c>
      <c r="J313" s="15">
        <v>58738132.065746337</v>
      </c>
      <c r="K313" s="3">
        <v>80628823.550157964</v>
      </c>
    </row>
    <row r="314" spans="9:11" x14ac:dyDescent="0.25">
      <c r="I314">
        <v>288</v>
      </c>
      <c r="J314" s="15">
        <v>58088361.018523015</v>
      </c>
      <c r="K314" s="3">
        <v>196906779.30491447</v>
      </c>
    </row>
    <row r="315" spans="9:11" x14ac:dyDescent="0.25">
      <c r="I315">
        <v>289</v>
      </c>
      <c r="J315" s="15">
        <v>57176162.298649952</v>
      </c>
      <c r="K315" s="3">
        <v>139023985.73429739</v>
      </c>
    </row>
    <row r="316" spans="9:11" x14ac:dyDescent="0.25">
      <c r="I316">
        <v>290</v>
      </c>
      <c r="J316" s="15">
        <v>58085358.771094091</v>
      </c>
      <c r="K316" s="3">
        <v>104209030.23348422</v>
      </c>
    </row>
    <row r="317" spans="9:11" x14ac:dyDescent="0.25">
      <c r="I317">
        <v>291</v>
      </c>
      <c r="J317" s="15">
        <v>58285604.135871008</v>
      </c>
      <c r="K317" s="3">
        <v>141567387.6543431</v>
      </c>
    </row>
    <row r="318" spans="9:11" x14ac:dyDescent="0.25">
      <c r="I318">
        <v>292</v>
      </c>
      <c r="J318" s="15">
        <v>58057930.79189539</v>
      </c>
      <c r="K318" s="3">
        <v>26862525.517488237</v>
      </c>
    </row>
    <row r="319" spans="9:11" x14ac:dyDescent="0.25">
      <c r="I319">
        <v>293</v>
      </c>
      <c r="J319" s="15">
        <v>57910232.552231334</v>
      </c>
      <c r="K319" s="3">
        <v>119115649.47847465</v>
      </c>
    </row>
    <row r="320" spans="9:11" x14ac:dyDescent="0.25">
      <c r="I320">
        <v>294</v>
      </c>
      <c r="J320" s="15">
        <v>58350492.667801462</v>
      </c>
      <c r="K320" s="3">
        <v>33566246.130104028</v>
      </c>
    </row>
    <row r="321" spans="9:11" x14ac:dyDescent="0.25">
      <c r="I321">
        <v>295</v>
      </c>
      <c r="J321" s="15">
        <v>58132582.140697397</v>
      </c>
      <c r="K321" s="3">
        <v>144886514.80211407</v>
      </c>
    </row>
    <row r="322" spans="9:11" x14ac:dyDescent="0.25">
      <c r="I322">
        <v>296</v>
      </c>
      <c r="J322" s="15">
        <v>57484685.856275506</v>
      </c>
      <c r="K322" s="3">
        <v>41506788.413724072</v>
      </c>
    </row>
    <row r="323" spans="9:11" x14ac:dyDescent="0.25">
      <c r="I323">
        <v>297</v>
      </c>
      <c r="J323" s="15">
        <v>58223752.193444937</v>
      </c>
      <c r="K323" s="3">
        <v>129758390.59463292</v>
      </c>
    </row>
    <row r="324" spans="9:11" x14ac:dyDescent="0.25">
      <c r="I324">
        <v>298</v>
      </c>
      <c r="J324" s="15">
        <v>57926186.872488275</v>
      </c>
      <c r="K324" s="3">
        <v>105917311.09071971</v>
      </c>
    </row>
    <row r="325" spans="9:11" x14ac:dyDescent="0.25">
      <c r="I325">
        <v>299</v>
      </c>
      <c r="J325" s="15">
        <v>58083798.340633243</v>
      </c>
      <c r="K325" s="3">
        <v>137349490.54363987</v>
      </c>
    </row>
    <row r="326" spans="9:11" x14ac:dyDescent="0.25">
      <c r="I326">
        <v>300</v>
      </c>
      <c r="J326" s="15">
        <v>57617762.086964361</v>
      </c>
      <c r="K326" s="3">
        <v>67805170.286526516</v>
      </c>
    </row>
    <row r="327" spans="9:11" x14ac:dyDescent="0.25">
      <c r="I327">
        <v>301</v>
      </c>
      <c r="J327" s="15">
        <v>57991473.688489191</v>
      </c>
      <c r="K327" s="3">
        <v>74809106.926744312</v>
      </c>
    </row>
    <row r="328" spans="9:11" x14ac:dyDescent="0.25">
      <c r="I328">
        <v>302</v>
      </c>
      <c r="J328" s="15">
        <v>57464174.085831173</v>
      </c>
      <c r="K328" s="3">
        <v>139307566.22224769</v>
      </c>
    </row>
    <row r="329" spans="9:11" x14ac:dyDescent="0.25">
      <c r="I329">
        <v>303</v>
      </c>
      <c r="J329" s="15">
        <v>47742680.643900372</v>
      </c>
      <c r="K329" s="3">
        <v>3317.4340422212172</v>
      </c>
    </row>
    <row r="330" spans="9:11" x14ac:dyDescent="0.25">
      <c r="I330">
        <v>304</v>
      </c>
      <c r="J330" s="15">
        <v>57990880.733669795</v>
      </c>
      <c r="K330" s="3">
        <v>156120739.66371408</v>
      </c>
    </row>
    <row r="331" spans="9:11" x14ac:dyDescent="0.25">
      <c r="I331">
        <v>305</v>
      </c>
      <c r="J331" s="15">
        <v>58054332.529854693</v>
      </c>
      <c r="K331" s="3">
        <v>120837027.24782455</v>
      </c>
    </row>
    <row r="332" spans="9:11" x14ac:dyDescent="0.25">
      <c r="I332">
        <v>306</v>
      </c>
      <c r="J332" s="15">
        <v>58440896.198383726</v>
      </c>
      <c r="K332" s="3">
        <v>204861688.98904225</v>
      </c>
    </row>
    <row r="333" spans="9:11" x14ac:dyDescent="0.25">
      <c r="I333">
        <v>307</v>
      </c>
      <c r="J333" s="15">
        <v>57274544.336291462</v>
      </c>
      <c r="K333" s="3">
        <v>58842054.957237601</v>
      </c>
    </row>
    <row r="334" spans="9:11" x14ac:dyDescent="0.25">
      <c r="I334">
        <v>308</v>
      </c>
      <c r="J334" s="15">
        <v>58658352.753380664</v>
      </c>
      <c r="K334" s="3">
        <v>138384840.47771493</v>
      </c>
    </row>
    <row r="335" spans="9:11" x14ac:dyDescent="0.25">
      <c r="I335">
        <v>309</v>
      </c>
      <c r="J335" s="15">
        <v>51566506.384795472</v>
      </c>
      <c r="K335" s="3">
        <v>22137.723882565951</v>
      </c>
    </row>
    <row r="336" spans="9:11" x14ac:dyDescent="0.25">
      <c r="I336">
        <v>310</v>
      </c>
      <c r="J336" s="15">
        <v>57977820.926198013</v>
      </c>
      <c r="K336" s="3">
        <v>40146256.364530087</v>
      </c>
    </row>
    <row r="337" spans="9:11" x14ac:dyDescent="0.25">
      <c r="I337">
        <v>311</v>
      </c>
      <c r="J337" s="15">
        <v>58441490.419702902</v>
      </c>
      <c r="K337" s="3">
        <v>81727614.565063685</v>
      </c>
    </row>
    <row r="338" spans="9:11" x14ac:dyDescent="0.25">
      <c r="I338">
        <v>312</v>
      </c>
      <c r="J338" s="15">
        <v>57231990.660885319</v>
      </c>
      <c r="K338" s="3">
        <v>90387792.396126002</v>
      </c>
    </row>
    <row r="339" spans="9:11" x14ac:dyDescent="0.25">
      <c r="I339">
        <v>313</v>
      </c>
      <c r="J339" s="15">
        <v>55284859.973956354</v>
      </c>
      <c r="K339" s="3">
        <v>178096.98126117612</v>
      </c>
    </row>
    <row r="340" spans="9:11" x14ac:dyDescent="0.25">
      <c r="I340">
        <v>314</v>
      </c>
      <c r="J340" s="15">
        <v>58264914.276324667</v>
      </c>
      <c r="K340" s="3">
        <v>47807603.922094554</v>
      </c>
    </row>
    <row r="341" spans="9:11" x14ac:dyDescent="0.25">
      <c r="I341">
        <v>315</v>
      </c>
      <c r="J341" s="15">
        <v>57937019.823361628</v>
      </c>
      <c r="K341" s="3">
        <v>844265.5173739735</v>
      </c>
    </row>
    <row r="342" spans="9:11" x14ac:dyDescent="0.25">
      <c r="I342">
        <v>316</v>
      </c>
      <c r="J342" s="15">
        <v>58387657.29998181</v>
      </c>
      <c r="K342" s="3">
        <v>61875133.99519302</v>
      </c>
    </row>
    <row r="343" spans="9:11" x14ac:dyDescent="0.25">
      <c r="I343">
        <v>317</v>
      </c>
      <c r="J343" s="15">
        <v>58022579.475873306</v>
      </c>
      <c r="K343" s="3">
        <v>1818752.6036703638</v>
      </c>
    </row>
    <row r="344" spans="9:11" x14ac:dyDescent="0.25">
      <c r="I344">
        <v>318</v>
      </c>
      <c r="J344" s="15">
        <v>57609006.990339927</v>
      </c>
      <c r="K344" s="3">
        <v>238006631.00324842</v>
      </c>
    </row>
    <row r="345" spans="9:11" x14ac:dyDescent="0.25">
      <c r="I345">
        <v>319</v>
      </c>
      <c r="J345" s="15">
        <v>57903741.164837681</v>
      </c>
      <c r="K345" s="3">
        <v>151065148.49306193</v>
      </c>
    </row>
    <row r="346" spans="9:11" x14ac:dyDescent="0.25">
      <c r="I346">
        <v>320</v>
      </c>
      <c r="J346" s="15">
        <v>57573251.470736153</v>
      </c>
      <c r="K346" s="3">
        <v>133648663.3808593</v>
      </c>
    </row>
    <row r="347" spans="9:11" x14ac:dyDescent="0.25">
      <c r="I347">
        <v>321</v>
      </c>
      <c r="J347" s="15">
        <v>58282183.605431177</v>
      </c>
      <c r="K347" s="3">
        <v>150240904.03517994</v>
      </c>
    </row>
    <row r="348" spans="9:11" x14ac:dyDescent="0.25">
      <c r="I348">
        <v>322</v>
      </c>
      <c r="J348" s="15">
        <v>58357710.103736378</v>
      </c>
      <c r="K348" s="3">
        <v>52395513.816757873</v>
      </c>
    </row>
    <row r="349" spans="9:11" x14ac:dyDescent="0.25">
      <c r="I349">
        <v>323</v>
      </c>
      <c r="J349" s="15">
        <v>57899928.649363771</v>
      </c>
      <c r="K349" s="3">
        <v>148194585.81145698</v>
      </c>
    </row>
    <row r="350" spans="9:11" x14ac:dyDescent="0.25">
      <c r="I350">
        <v>324</v>
      </c>
      <c r="J350" s="15">
        <v>58611702.179880343</v>
      </c>
      <c r="K350" s="3">
        <v>77902551.612818658</v>
      </c>
    </row>
    <row r="351" spans="9:11" x14ac:dyDescent="0.25">
      <c r="I351">
        <v>325</v>
      </c>
      <c r="J351" s="15">
        <v>58035488.188965172</v>
      </c>
      <c r="K351" s="3">
        <v>25071144.134196259</v>
      </c>
    </row>
    <row r="352" spans="9:11" x14ac:dyDescent="0.25">
      <c r="I352">
        <v>326</v>
      </c>
      <c r="J352" s="15">
        <v>58248847.581219852</v>
      </c>
      <c r="K352" s="3">
        <v>56384042.304970831</v>
      </c>
    </row>
    <row r="353" spans="9:11" x14ac:dyDescent="0.25">
      <c r="I353">
        <v>327</v>
      </c>
      <c r="J353" s="15">
        <v>58199275.792675979</v>
      </c>
      <c r="K353" s="3">
        <v>136308788.02898231</v>
      </c>
    </row>
    <row r="354" spans="9:11" x14ac:dyDescent="0.25">
      <c r="I354">
        <v>328</v>
      </c>
      <c r="J354" s="15">
        <v>57479969.503204219</v>
      </c>
      <c r="K354" s="3">
        <v>70897598.832632691</v>
      </c>
    </row>
    <row r="355" spans="9:11" x14ac:dyDescent="0.25">
      <c r="I355">
        <v>329</v>
      </c>
      <c r="J355" s="15">
        <v>57890308.214926526</v>
      </c>
      <c r="K355" s="3">
        <v>86231091.751423925</v>
      </c>
    </row>
    <row r="356" spans="9:11" x14ac:dyDescent="0.25">
      <c r="I356">
        <v>330</v>
      </c>
      <c r="J356" s="15">
        <v>57344033.775131002</v>
      </c>
      <c r="K356" s="3">
        <v>48669877.1729514</v>
      </c>
    </row>
    <row r="357" spans="9:11" x14ac:dyDescent="0.25">
      <c r="I357">
        <v>331</v>
      </c>
      <c r="J357" s="15">
        <v>57858366.41557543</v>
      </c>
      <c r="K357" s="3">
        <v>65053821.345290087</v>
      </c>
    </row>
    <row r="358" spans="9:11" x14ac:dyDescent="0.25">
      <c r="I358">
        <v>332</v>
      </c>
      <c r="J358" s="15">
        <v>58020475.557318278</v>
      </c>
      <c r="K358" s="3">
        <v>146072075.84854716</v>
      </c>
    </row>
    <row r="359" spans="9:11" x14ac:dyDescent="0.25">
      <c r="I359">
        <v>333</v>
      </c>
      <c r="J359" s="15">
        <v>56992909.882578284</v>
      </c>
      <c r="K359" s="3">
        <v>882571.43273687316</v>
      </c>
    </row>
    <row r="360" spans="9:11" x14ac:dyDescent="0.25">
      <c r="I360">
        <v>334</v>
      </c>
      <c r="J360" s="15">
        <v>57798042.651701525</v>
      </c>
      <c r="K360" s="3">
        <v>58050610.209278367</v>
      </c>
    </row>
    <row r="361" spans="9:11" x14ac:dyDescent="0.25">
      <c r="I361">
        <v>335</v>
      </c>
      <c r="J361" s="15">
        <v>57797648.764177367</v>
      </c>
      <c r="K361" s="3">
        <v>161755985.75680703</v>
      </c>
    </row>
    <row r="362" spans="9:11" x14ac:dyDescent="0.25">
      <c r="I362">
        <v>336</v>
      </c>
      <c r="J362" s="15">
        <v>58152237.749621019</v>
      </c>
      <c r="K362" s="3">
        <v>120385368.24100821</v>
      </c>
    </row>
    <row r="363" spans="9:11" x14ac:dyDescent="0.25">
      <c r="I363">
        <v>337</v>
      </c>
      <c r="J363" s="15">
        <v>57850721.953948274</v>
      </c>
      <c r="K363" s="3">
        <v>111224774.34341796</v>
      </c>
    </row>
    <row r="364" spans="9:11" x14ac:dyDescent="0.25">
      <c r="I364">
        <v>338</v>
      </c>
      <c r="J364" s="15">
        <v>57317423.807914324</v>
      </c>
      <c r="K364" s="3">
        <v>192094857.47848138</v>
      </c>
    </row>
    <row r="365" spans="9:11" x14ac:dyDescent="0.25">
      <c r="I365">
        <v>339</v>
      </c>
      <c r="J365" s="15">
        <v>58398097.892783411</v>
      </c>
      <c r="K365" s="3">
        <v>165366809.49408811</v>
      </c>
    </row>
    <row r="366" spans="9:11" x14ac:dyDescent="0.25">
      <c r="I366">
        <v>340</v>
      </c>
      <c r="J366" s="15">
        <v>57963393.565307438</v>
      </c>
      <c r="K366" s="3">
        <v>112682682.31213136</v>
      </c>
    </row>
    <row r="367" spans="9:11" x14ac:dyDescent="0.25">
      <c r="I367">
        <v>341</v>
      </c>
      <c r="J367" s="15">
        <v>57431336.563073561</v>
      </c>
      <c r="K367" s="3">
        <v>44922787.287463203</v>
      </c>
    </row>
    <row r="368" spans="9:11" x14ac:dyDescent="0.25">
      <c r="I368">
        <v>342</v>
      </c>
      <c r="J368" s="15">
        <v>57876537.434071995</v>
      </c>
      <c r="K368" s="3">
        <v>44024758.81665574</v>
      </c>
    </row>
    <row r="369" spans="9:11" x14ac:dyDescent="0.25">
      <c r="I369">
        <v>343</v>
      </c>
      <c r="J369" s="15">
        <v>57973487.403056577</v>
      </c>
      <c r="K369" s="3">
        <v>138422551.01996818</v>
      </c>
    </row>
    <row r="370" spans="9:11" x14ac:dyDescent="0.25">
      <c r="I370">
        <v>344</v>
      </c>
      <c r="J370" s="15">
        <v>57632560.072801307</v>
      </c>
      <c r="K370" s="3">
        <v>94146649.270033985</v>
      </c>
    </row>
    <row r="371" spans="9:11" x14ac:dyDescent="0.25">
      <c r="I371">
        <v>345</v>
      </c>
      <c r="J371" s="15">
        <v>58042531.99278409</v>
      </c>
      <c r="K371" s="3">
        <v>50010256.096066833</v>
      </c>
    </row>
    <row r="372" spans="9:11" x14ac:dyDescent="0.25">
      <c r="I372">
        <v>346</v>
      </c>
      <c r="J372" s="15">
        <v>58167931.421034299</v>
      </c>
      <c r="K372" s="3">
        <v>22230575.67034325</v>
      </c>
    </row>
    <row r="373" spans="9:11" x14ac:dyDescent="0.25">
      <c r="I373">
        <v>347</v>
      </c>
      <c r="J373" s="15">
        <v>58201438.588306434</v>
      </c>
      <c r="K373" s="3">
        <v>8877754.1289688125</v>
      </c>
    </row>
    <row r="374" spans="9:11" x14ac:dyDescent="0.25">
      <c r="I374">
        <v>348</v>
      </c>
      <c r="J374" s="15">
        <v>58011059.211441137</v>
      </c>
      <c r="K374" s="3">
        <v>44395076.543939352</v>
      </c>
    </row>
    <row r="375" spans="9:11" x14ac:dyDescent="0.25">
      <c r="I375">
        <v>349</v>
      </c>
      <c r="J375" s="15">
        <v>58008500.002201661</v>
      </c>
      <c r="K375" s="3">
        <v>211908603.99686509</v>
      </c>
    </row>
    <row r="376" spans="9:11" x14ac:dyDescent="0.25">
      <c r="I376">
        <v>350</v>
      </c>
      <c r="J376" s="15">
        <v>57489006.964839585</v>
      </c>
      <c r="K376" s="3">
        <v>66523389.203170598</v>
      </c>
    </row>
    <row r="377" spans="9:11" x14ac:dyDescent="0.25">
      <c r="I377">
        <v>351</v>
      </c>
      <c r="J377" s="15">
        <v>58213772.024042167</v>
      </c>
      <c r="K377" s="3">
        <v>150107381.98160514</v>
      </c>
    </row>
    <row r="378" spans="9:11" x14ac:dyDescent="0.25">
      <c r="I378">
        <v>352</v>
      </c>
      <c r="J378" s="15">
        <v>57733915.534906559</v>
      </c>
      <c r="K378" s="3">
        <v>32547437.311819069</v>
      </c>
    </row>
    <row r="379" spans="9:11" x14ac:dyDescent="0.25">
      <c r="I379">
        <v>353</v>
      </c>
      <c r="J379" s="15">
        <v>58283665.995648712</v>
      </c>
      <c r="K379" s="3">
        <v>90545309.020279989</v>
      </c>
    </row>
    <row r="380" spans="9:11" x14ac:dyDescent="0.25">
      <c r="I380">
        <v>354</v>
      </c>
      <c r="J380" s="15">
        <v>57460930.908383586</v>
      </c>
      <c r="K380" s="3">
        <v>84332648.742946967</v>
      </c>
    </row>
    <row r="381" spans="9:11" x14ac:dyDescent="0.25">
      <c r="I381">
        <v>355</v>
      </c>
      <c r="J381" s="15">
        <v>58020323.317592449</v>
      </c>
      <c r="K381" s="3">
        <v>142990878.92670965</v>
      </c>
    </row>
    <row r="382" spans="9:11" x14ac:dyDescent="0.25">
      <c r="I382">
        <v>356</v>
      </c>
      <c r="J382" s="15">
        <v>57866725.702046178</v>
      </c>
      <c r="K382" s="3">
        <v>117681655.19002298</v>
      </c>
    </row>
    <row r="383" spans="9:11" x14ac:dyDescent="0.25">
      <c r="I383">
        <v>357</v>
      </c>
      <c r="J383" s="15">
        <v>58193593.561631352</v>
      </c>
      <c r="K383" s="3">
        <v>87138185.177109554</v>
      </c>
    </row>
    <row r="384" spans="9:11" x14ac:dyDescent="0.25">
      <c r="I384">
        <v>358</v>
      </c>
      <c r="J384" s="15">
        <v>58493963.947771788</v>
      </c>
      <c r="K384" s="3">
        <v>162533657.01792243</v>
      </c>
    </row>
    <row r="385" spans="9:11" x14ac:dyDescent="0.25">
      <c r="I385">
        <v>359</v>
      </c>
      <c r="J385" s="15">
        <v>58043035.804581955</v>
      </c>
      <c r="K385" s="3">
        <v>48588132.736862145</v>
      </c>
    </row>
    <row r="386" spans="9:11" x14ac:dyDescent="0.25">
      <c r="I386">
        <v>360</v>
      </c>
      <c r="J386" s="15">
        <v>57575032.351795115</v>
      </c>
      <c r="K386" s="3">
        <v>119038332.18678495</v>
      </c>
    </row>
    <row r="387" spans="9:11" x14ac:dyDescent="0.25">
      <c r="I387">
        <v>361</v>
      </c>
      <c r="J387" s="15">
        <v>58142767.871050969</v>
      </c>
      <c r="K387" s="3">
        <v>194152301.76878589</v>
      </c>
    </row>
    <row r="388" spans="9:11" x14ac:dyDescent="0.25">
      <c r="I388">
        <v>362</v>
      </c>
      <c r="J388" s="15">
        <v>58217281.212106019</v>
      </c>
      <c r="K388" s="3">
        <v>69962909.951629698</v>
      </c>
    </row>
    <row r="389" spans="9:11" x14ac:dyDescent="0.25">
      <c r="I389">
        <v>363</v>
      </c>
      <c r="J389" s="15">
        <v>57688638.901509315</v>
      </c>
      <c r="K389" s="3">
        <v>183817131.37760887</v>
      </c>
    </row>
    <row r="390" spans="9:11" x14ac:dyDescent="0.25">
      <c r="I390">
        <v>364</v>
      </c>
      <c r="J390" s="15">
        <v>59118166.899386138</v>
      </c>
      <c r="K390" s="3">
        <v>13577330.289100647</v>
      </c>
    </row>
    <row r="391" spans="9:11" x14ac:dyDescent="0.25">
      <c r="I391">
        <v>365</v>
      </c>
      <c r="J391" s="15">
        <v>58460542.715334237</v>
      </c>
      <c r="K391" s="3">
        <v>107028980.92050867</v>
      </c>
    </row>
    <row r="392" spans="9:11" x14ac:dyDescent="0.25">
      <c r="I392">
        <v>366</v>
      </c>
      <c r="J392" s="15">
        <v>58045665.644401476</v>
      </c>
      <c r="K392" s="3">
        <v>43346899.689775996</v>
      </c>
    </row>
    <row r="393" spans="9:11" x14ac:dyDescent="0.25">
      <c r="I393">
        <v>367</v>
      </c>
      <c r="J393" s="15">
        <v>58024710.656058334</v>
      </c>
      <c r="K393" s="3">
        <v>116238162.29910426</v>
      </c>
    </row>
    <row r="394" spans="9:11" x14ac:dyDescent="0.25">
      <c r="I394">
        <v>368</v>
      </c>
      <c r="J394" s="15">
        <v>58161524.280392163</v>
      </c>
      <c r="K394" s="3">
        <v>62843230.84778066</v>
      </c>
    </row>
    <row r="395" spans="9:11" x14ac:dyDescent="0.25">
      <c r="I395">
        <v>369</v>
      </c>
      <c r="J395" s="15">
        <v>58170642.261416152</v>
      </c>
      <c r="K395" s="3">
        <v>125200811.42979251</v>
      </c>
    </row>
    <row r="396" spans="9:11" x14ac:dyDescent="0.25">
      <c r="I396">
        <v>370</v>
      </c>
      <c r="J396" s="15">
        <v>58210627.297517717</v>
      </c>
      <c r="K396" s="3">
        <v>96213911.196158558</v>
      </c>
    </row>
    <row r="397" spans="9:11" x14ac:dyDescent="0.25">
      <c r="I397">
        <v>371</v>
      </c>
      <c r="J397" s="15">
        <v>57900106.864041522</v>
      </c>
      <c r="K397" s="3">
        <v>126374878.84738402</v>
      </c>
    </row>
    <row r="398" spans="9:11" x14ac:dyDescent="0.25">
      <c r="I398">
        <v>372</v>
      </c>
      <c r="J398" s="15">
        <v>58161944.8238388</v>
      </c>
      <c r="K398" s="3">
        <v>47708805.84011022</v>
      </c>
    </row>
    <row r="399" spans="9:11" x14ac:dyDescent="0.25">
      <c r="I399">
        <v>373</v>
      </c>
      <c r="J399" s="15">
        <v>58355075.969980396</v>
      </c>
      <c r="K399" s="3">
        <v>43203034.990817934</v>
      </c>
    </row>
    <row r="400" spans="9:11" x14ac:dyDescent="0.25">
      <c r="I400">
        <v>374</v>
      </c>
      <c r="J400" s="15">
        <v>57848595.492543183</v>
      </c>
      <c r="K400" s="3">
        <v>195489913.75620037</v>
      </c>
    </row>
    <row r="401" spans="9:11" x14ac:dyDescent="0.25">
      <c r="I401">
        <v>375</v>
      </c>
      <c r="J401" s="15">
        <v>58088328.79771775</v>
      </c>
      <c r="K401" s="3">
        <v>49414529.532197654</v>
      </c>
    </row>
    <row r="402" spans="9:11" x14ac:dyDescent="0.25">
      <c r="I402">
        <v>376</v>
      </c>
      <c r="J402" s="15">
        <v>58286422.30742272</v>
      </c>
      <c r="K402" s="3">
        <v>238422414.28682792</v>
      </c>
    </row>
    <row r="403" spans="9:11" x14ac:dyDescent="0.25">
      <c r="I403">
        <v>377</v>
      </c>
      <c r="J403" s="15">
        <v>57756390.640814334</v>
      </c>
      <c r="K403" s="3">
        <v>68303492.804097041</v>
      </c>
    </row>
    <row r="404" spans="9:11" x14ac:dyDescent="0.25">
      <c r="I404">
        <v>378</v>
      </c>
      <c r="J404" s="15">
        <v>58108307.252566718</v>
      </c>
      <c r="K404" s="3">
        <v>129619137.73043633</v>
      </c>
    </row>
    <row r="405" spans="9:11" x14ac:dyDescent="0.25">
      <c r="I405">
        <v>379</v>
      </c>
      <c r="J405" s="15">
        <v>58425609.148444258</v>
      </c>
      <c r="K405" s="3">
        <v>106068126.82244311</v>
      </c>
    </row>
    <row r="406" spans="9:11" x14ac:dyDescent="0.25">
      <c r="I406">
        <v>380</v>
      </c>
      <c r="J406" s="15">
        <v>58749665.282510713</v>
      </c>
      <c r="K406" s="3">
        <v>88116819.722826123</v>
      </c>
    </row>
    <row r="407" spans="9:11" x14ac:dyDescent="0.25">
      <c r="I407">
        <v>381</v>
      </c>
      <c r="J407" s="15">
        <v>58240295.760302439</v>
      </c>
      <c r="K407" s="3">
        <v>98613196.426268175</v>
      </c>
    </row>
    <row r="408" spans="9:11" x14ac:dyDescent="0.25">
      <c r="I408">
        <v>382</v>
      </c>
      <c r="J408" s="15">
        <v>58419510.152275674</v>
      </c>
      <c r="K408" s="3">
        <v>123054231.50980611</v>
      </c>
    </row>
    <row r="409" spans="9:11" x14ac:dyDescent="0.25">
      <c r="I409">
        <v>383</v>
      </c>
      <c r="J409" s="15">
        <v>57968211.181310274</v>
      </c>
      <c r="K409" s="3">
        <v>177460461.34095928</v>
      </c>
    </row>
    <row r="410" spans="9:11" x14ac:dyDescent="0.25">
      <c r="I410">
        <v>384</v>
      </c>
      <c r="J410" s="15">
        <v>58084573.608665451</v>
      </c>
      <c r="K410" s="3">
        <v>65782777.959189415</v>
      </c>
    </row>
    <row r="411" spans="9:11" x14ac:dyDescent="0.25">
      <c r="I411">
        <v>385</v>
      </c>
      <c r="J411" s="15">
        <v>57588435.150463097</v>
      </c>
      <c r="K411" s="3">
        <v>96006881.692061782</v>
      </c>
    </row>
    <row r="412" spans="9:11" x14ac:dyDescent="0.25">
      <c r="I412">
        <v>386</v>
      </c>
      <c r="J412" s="15">
        <v>57737670.921152309</v>
      </c>
      <c r="K412" s="3">
        <v>69491839.400733247</v>
      </c>
    </row>
    <row r="413" spans="9:11" x14ac:dyDescent="0.25">
      <c r="I413">
        <v>387</v>
      </c>
      <c r="J413" s="15">
        <v>58056741.311982758</v>
      </c>
      <c r="K413" s="3">
        <v>89901061.569125012</v>
      </c>
    </row>
    <row r="414" spans="9:11" x14ac:dyDescent="0.25">
      <c r="I414">
        <v>388</v>
      </c>
      <c r="J414" s="15">
        <v>57663700.763643958</v>
      </c>
      <c r="K414" s="3">
        <v>119511088.46812257</v>
      </c>
    </row>
    <row r="415" spans="9:11" x14ac:dyDescent="0.25">
      <c r="I415">
        <v>389</v>
      </c>
      <c r="J415" s="15">
        <v>57742416.272215396</v>
      </c>
      <c r="K415" s="3">
        <v>95733529.942540839</v>
      </c>
    </row>
    <row r="416" spans="9:11" x14ac:dyDescent="0.25">
      <c r="I416">
        <v>390</v>
      </c>
      <c r="J416" s="15">
        <v>57918548.128773868</v>
      </c>
      <c r="K416" s="3">
        <v>10991360.62960482</v>
      </c>
    </row>
    <row r="417" spans="9:11" x14ac:dyDescent="0.25">
      <c r="I417">
        <v>391</v>
      </c>
      <c r="J417" s="15">
        <v>58141675.868782699</v>
      </c>
      <c r="K417" s="3">
        <v>102129727.39467268</v>
      </c>
    </row>
    <row r="418" spans="9:11" x14ac:dyDescent="0.25">
      <c r="I418">
        <v>392</v>
      </c>
      <c r="J418" s="15">
        <v>57835065.739518136</v>
      </c>
      <c r="K418" s="3">
        <v>130817197.4030951</v>
      </c>
    </row>
    <row r="419" spans="9:11" x14ac:dyDescent="0.25">
      <c r="I419">
        <v>393</v>
      </c>
      <c r="J419" s="15">
        <v>57820061.17937573</v>
      </c>
      <c r="K419" s="3">
        <v>14803946.160223197</v>
      </c>
    </row>
    <row r="420" spans="9:11" x14ac:dyDescent="0.25">
      <c r="I420">
        <v>394</v>
      </c>
      <c r="J420" s="15">
        <v>58109042.52740249</v>
      </c>
      <c r="K420" s="3">
        <v>154036222.97701365</v>
      </c>
    </row>
    <row r="421" spans="9:11" x14ac:dyDescent="0.25">
      <c r="I421">
        <v>395</v>
      </c>
      <c r="J421" s="15">
        <v>57552362.285371117</v>
      </c>
      <c r="K421" s="3">
        <v>85101225.279828191</v>
      </c>
    </row>
    <row r="422" spans="9:11" x14ac:dyDescent="0.25">
      <c r="I422">
        <v>396</v>
      </c>
      <c r="J422" s="15">
        <v>57613568.061158136</v>
      </c>
      <c r="K422" s="3">
        <v>101007164.26169197</v>
      </c>
    </row>
    <row r="423" spans="9:11" x14ac:dyDescent="0.25">
      <c r="I423">
        <v>397</v>
      </c>
      <c r="J423" s="15">
        <v>57963780.213471778</v>
      </c>
      <c r="K423" s="3">
        <v>103766727.89437804</v>
      </c>
    </row>
    <row r="424" spans="9:11" x14ac:dyDescent="0.25">
      <c r="I424">
        <v>398</v>
      </c>
      <c r="J424" s="15">
        <v>57320327.762741022</v>
      </c>
      <c r="K424" s="3">
        <v>45972773.643784866</v>
      </c>
    </row>
    <row r="425" spans="9:11" x14ac:dyDescent="0.25">
      <c r="I425">
        <v>399</v>
      </c>
      <c r="J425" s="15">
        <v>57948406.67651473</v>
      </c>
      <c r="K425" s="3">
        <v>142986418.39555544</v>
      </c>
    </row>
    <row r="426" spans="9:11" x14ac:dyDescent="0.25">
      <c r="I426">
        <v>400</v>
      </c>
      <c r="J426" s="15">
        <v>57653433.467733443</v>
      </c>
      <c r="K426" s="3">
        <v>175089602.99235636</v>
      </c>
    </row>
    <row r="427" spans="9:11" x14ac:dyDescent="0.25">
      <c r="I427">
        <v>401</v>
      </c>
      <c r="J427" s="15">
        <v>58395695.761861831</v>
      </c>
      <c r="K427" s="3">
        <v>63567366.692589723</v>
      </c>
    </row>
    <row r="428" spans="9:11" x14ac:dyDescent="0.25">
      <c r="I428">
        <v>402</v>
      </c>
      <c r="J428" s="15">
        <v>57228831.465695247</v>
      </c>
      <c r="K428" s="3">
        <v>86301859.648509622</v>
      </c>
    </row>
    <row r="429" spans="9:11" x14ac:dyDescent="0.25">
      <c r="I429">
        <v>403</v>
      </c>
      <c r="J429" s="15">
        <v>58017253.445848197</v>
      </c>
      <c r="K429" s="3">
        <v>213057908.47925612</v>
      </c>
    </row>
    <row r="430" spans="9:11" x14ac:dyDescent="0.25">
      <c r="I430">
        <v>404</v>
      </c>
      <c r="J430" s="15">
        <v>58413014.340642534</v>
      </c>
      <c r="K430" s="3">
        <v>48169045.360832073</v>
      </c>
    </row>
    <row r="431" spans="9:11" x14ac:dyDescent="0.25">
      <c r="I431">
        <v>405</v>
      </c>
      <c r="J431" s="15">
        <v>57802392.529529326</v>
      </c>
      <c r="K431" s="3">
        <v>126033294.61135763</v>
      </c>
    </row>
    <row r="432" spans="9:11" x14ac:dyDescent="0.25">
      <c r="I432">
        <v>406</v>
      </c>
      <c r="J432" s="15">
        <v>58069652.375329658</v>
      </c>
      <c r="K432" s="3">
        <v>174997784.13677463</v>
      </c>
    </row>
    <row r="433" spans="9:11" x14ac:dyDescent="0.25">
      <c r="I433">
        <v>407</v>
      </c>
      <c r="J433" s="15">
        <v>58084582.207185574</v>
      </c>
      <c r="K433" s="3">
        <v>235308163.63404253</v>
      </c>
    </row>
    <row r="434" spans="9:11" x14ac:dyDescent="0.25">
      <c r="I434">
        <v>408</v>
      </c>
      <c r="J434" s="15">
        <v>57975450.60373617</v>
      </c>
      <c r="K434" s="3">
        <v>26290941.908980358</v>
      </c>
    </row>
    <row r="435" spans="9:11" x14ac:dyDescent="0.25">
      <c r="I435">
        <v>409</v>
      </c>
      <c r="J435" s="15">
        <v>58424389.409617916</v>
      </c>
      <c r="K435" s="3">
        <v>86392588.837308139</v>
      </c>
    </row>
    <row r="436" spans="9:11" x14ac:dyDescent="0.25">
      <c r="I436">
        <v>410</v>
      </c>
      <c r="J436" s="15">
        <v>57701334.428581938</v>
      </c>
      <c r="K436" s="3">
        <v>75741929.314538598</v>
      </c>
    </row>
    <row r="437" spans="9:11" x14ac:dyDescent="0.25">
      <c r="I437">
        <v>411</v>
      </c>
      <c r="J437" s="15">
        <v>57920689.332295001</v>
      </c>
      <c r="K437" s="3">
        <v>93833386.387217417</v>
      </c>
    </row>
    <row r="438" spans="9:11" x14ac:dyDescent="0.25">
      <c r="I438">
        <v>412</v>
      </c>
      <c r="J438" s="15">
        <v>58069848.358903423</v>
      </c>
      <c r="K438" s="3">
        <v>51180393.933939166</v>
      </c>
    </row>
    <row r="439" spans="9:11" x14ac:dyDescent="0.25">
      <c r="I439">
        <v>413</v>
      </c>
      <c r="J439" s="15">
        <v>58276992.251357116</v>
      </c>
      <c r="K439" s="3">
        <v>78831355.58168</v>
      </c>
    </row>
    <row r="440" spans="9:11" x14ac:dyDescent="0.25">
      <c r="I440">
        <v>414</v>
      </c>
      <c r="J440" s="15">
        <v>57581064.739381261</v>
      </c>
      <c r="K440" s="3">
        <v>114829280.87417252</v>
      </c>
    </row>
    <row r="441" spans="9:11" x14ac:dyDescent="0.25">
      <c r="I441">
        <v>415</v>
      </c>
      <c r="J441" s="15">
        <v>58543724.275282942</v>
      </c>
      <c r="K441" s="3">
        <v>114988267.66471715</v>
      </c>
    </row>
    <row r="442" spans="9:11" x14ac:dyDescent="0.25">
      <c r="I442">
        <v>416</v>
      </c>
      <c r="J442" s="15">
        <v>57378395.272753514</v>
      </c>
      <c r="K442" s="3">
        <v>166791602.77546543</v>
      </c>
    </row>
    <row r="443" spans="9:11" x14ac:dyDescent="0.25">
      <c r="I443">
        <v>417</v>
      </c>
      <c r="J443" s="15">
        <v>58391455.813453205</v>
      </c>
      <c r="K443" s="3">
        <v>91897463.413177177</v>
      </c>
    </row>
    <row r="444" spans="9:11" x14ac:dyDescent="0.25">
      <c r="I444">
        <v>418</v>
      </c>
      <c r="J444" s="15">
        <v>58085395.850775898</v>
      </c>
      <c r="K444" s="3">
        <v>82426803.760341391</v>
      </c>
    </row>
    <row r="445" spans="9:11" x14ac:dyDescent="0.25">
      <c r="I445">
        <v>419</v>
      </c>
      <c r="J445" s="15">
        <v>54407265.002043061</v>
      </c>
      <c r="K445" s="3">
        <v>135082.89630339394</v>
      </c>
    </row>
    <row r="446" spans="9:11" x14ac:dyDescent="0.25">
      <c r="I446">
        <v>420</v>
      </c>
      <c r="J446" s="15">
        <v>58100827.344519913</v>
      </c>
      <c r="K446" s="3">
        <v>62595724.908426799</v>
      </c>
    </row>
    <row r="447" spans="9:11" x14ac:dyDescent="0.25">
      <c r="I447">
        <v>421</v>
      </c>
      <c r="J447" s="15">
        <v>57717244.213143907</v>
      </c>
      <c r="K447" s="3">
        <v>103993657.81447278</v>
      </c>
    </row>
    <row r="448" spans="9:11" x14ac:dyDescent="0.25">
      <c r="I448">
        <v>422</v>
      </c>
      <c r="J448" s="15">
        <v>57825557.005889431</v>
      </c>
      <c r="K448" s="3">
        <v>161741885.95080802</v>
      </c>
    </row>
    <row r="449" spans="9:11" x14ac:dyDescent="0.25">
      <c r="I449">
        <v>423</v>
      </c>
      <c r="J449" s="15">
        <v>58241286.449128941</v>
      </c>
      <c r="K449" s="3">
        <v>155669772.14821821</v>
      </c>
    </row>
    <row r="450" spans="9:11" x14ac:dyDescent="0.25">
      <c r="I450">
        <v>424</v>
      </c>
      <c r="J450" s="15">
        <v>58432498.407991804</v>
      </c>
      <c r="K450" s="3">
        <v>64999801.426656663</v>
      </c>
    </row>
    <row r="451" spans="9:11" x14ac:dyDescent="0.25">
      <c r="I451">
        <v>425</v>
      </c>
      <c r="J451" s="15">
        <v>57502821.273964189</v>
      </c>
      <c r="K451" s="3">
        <v>112194907.07639061</v>
      </c>
    </row>
    <row r="452" spans="9:11" x14ac:dyDescent="0.25">
      <c r="I452">
        <v>426</v>
      </c>
      <c r="J452" s="15">
        <v>58224366.156026766</v>
      </c>
      <c r="K452" s="3">
        <v>121852025.0166053</v>
      </c>
    </row>
    <row r="453" spans="9:11" x14ac:dyDescent="0.25">
      <c r="I453">
        <v>427</v>
      </c>
      <c r="J453" s="15">
        <v>57444352.978651293</v>
      </c>
      <c r="K453" s="3">
        <v>118294702.86684382</v>
      </c>
    </row>
    <row r="454" spans="9:11" x14ac:dyDescent="0.25">
      <c r="I454">
        <v>428</v>
      </c>
      <c r="J454" s="15">
        <v>58464374.893352106</v>
      </c>
      <c r="K454" s="3">
        <v>59216398.147786379</v>
      </c>
    </row>
    <row r="455" spans="9:11" x14ac:dyDescent="0.25">
      <c r="I455">
        <v>429</v>
      </c>
      <c r="J455" s="15">
        <v>57784839.931766175</v>
      </c>
      <c r="K455" s="3">
        <v>139838668.74571964</v>
      </c>
    </row>
    <row r="456" spans="9:11" x14ac:dyDescent="0.25">
      <c r="I456">
        <v>430</v>
      </c>
      <c r="J456" s="15">
        <v>58266703.040025495</v>
      </c>
      <c r="K456" s="3">
        <v>52276593.325137414</v>
      </c>
    </row>
    <row r="457" spans="9:11" x14ac:dyDescent="0.25">
      <c r="I457">
        <v>431</v>
      </c>
      <c r="J457" s="15">
        <v>57887145.446450166</v>
      </c>
      <c r="K457" s="3">
        <v>46594641.334030084</v>
      </c>
    </row>
    <row r="458" spans="9:11" x14ac:dyDescent="0.25">
      <c r="I458">
        <v>432</v>
      </c>
      <c r="J458" s="15">
        <v>57462392.021605037</v>
      </c>
      <c r="K458" s="3">
        <v>35473251.668029167</v>
      </c>
    </row>
    <row r="459" spans="9:11" x14ac:dyDescent="0.25">
      <c r="I459">
        <v>433</v>
      </c>
      <c r="J459" s="15">
        <v>57985084.938285537</v>
      </c>
      <c r="K459" s="3">
        <v>181223166.61386642</v>
      </c>
    </row>
    <row r="460" spans="9:11" x14ac:dyDescent="0.25">
      <c r="I460">
        <v>434</v>
      </c>
      <c r="J460" s="15">
        <v>57793897.830748014</v>
      </c>
      <c r="K460" s="3">
        <v>187175261.89998826</v>
      </c>
    </row>
    <row r="461" spans="9:11" x14ac:dyDescent="0.25">
      <c r="I461">
        <v>435</v>
      </c>
      <c r="J461" s="15">
        <v>57441204.400759876</v>
      </c>
      <c r="K461" s="3">
        <v>120375863.27436794</v>
      </c>
    </row>
    <row r="462" spans="9:11" x14ac:dyDescent="0.25">
      <c r="I462">
        <v>436</v>
      </c>
      <c r="J462" s="15">
        <v>57336973.258422405</v>
      </c>
      <c r="K462" s="3">
        <v>20665258.374163974</v>
      </c>
    </row>
    <row r="463" spans="9:11" x14ac:dyDescent="0.25">
      <c r="I463">
        <v>437</v>
      </c>
      <c r="J463" s="15">
        <v>57982515.117137343</v>
      </c>
      <c r="K463" s="3">
        <v>102044410.5761728</v>
      </c>
    </row>
    <row r="464" spans="9:11" x14ac:dyDescent="0.25">
      <c r="I464">
        <v>438</v>
      </c>
      <c r="J464" s="15">
        <v>58225162.851251051</v>
      </c>
      <c r="K464" s="3">
        <v>118115979.70730814</v>
      </c>
    </row>
    <row r="465" spans="9:11" x14ac:dyDescent="0.25">
      <c r="I465">
        <v>439</v>
      </c>
      <c r="J465" s="15">
        <v>57918001.146633588</v>
      </c>
      <c r="K465" s="3">
        <v>88639582.770303592</v>
      </c>
    </row>
    <row r="466" spans="9:11" x14ac:dyDescent="0.25">
      <c r="I466">
        <v>440</v>
      </c>
      <c r="J466" s="15">
        <v>57788043.941170931</v>
      </c>
      <c r="K466" s="3">
        <v>5377317.8011101512</v>
      </c>
    </row>
    <row r="467" spans="9:11" x14ac:dyDescent="0.25">
      <c r="I467">
        <v>441</v>
      </c>
      <c r="J467" s="15">
        <v>58162576.647948019</v>
      </c>
      <c r="K467" s="3">
        <v>40289112.997595727</v>
      </c>
    </row>
    <row r="468" spans="9:11" x14ac:dyDescent="0.25">
      <c r="I468">
        <v>442</v>
      </c>
      <c r="J468" s="15">
        <v>57725477.470485859</v>
      </c>
      <c r="K468" s="3">
        <v>98975377.543422326</v>
      </c>
    </row>
    <row r="469" spans="9:11" x14ac:dyDescent="0.25">
      <c r="I469">
        <v>443</v>
      </c>
      <c r="J469" s="15">
        <v>58175301.02752763</v>
      </c>
      <c r="K469" s="3">
        <v>194451761.67060345</v>
      </c>
    </row>
    <row r="470" spans="9:11" x14ac:dyDescent="0.25">
      <c r="I470">
        <v>444</v>
      </c>
      <c r="J470" s="15">
        <v>58369081.851430736</v>
      </c>
      <c r="K470" s="3">
        <v>145118674.28581885</v>
      </c>
    </row>
    <row r="471" spans="9:11" x14ac:dyDescent="0.25">
      <c r="I471">
        <v>445</v>
      </c>
      <c r="J471" s="15">
        <v>58279464.497180261</v>
      </c>
      <c r="K471" s="3">
        <v>81474598.423868403</v>
      </c>
    </row>
    <row r="472" spans="9:11" x14ac:dyDescent="0.25">
      <c r="I472">
        <v>446</v>
      </c>
      <c r="J472" s="15">
        <v>58508350.149106331</v>
      </c>
      <c r="K472" s="3">
        <v>71648379.503290385</v>
      </c>
    </row>
    <row r="473" spans="9:11" x14ac:dyDescent="0.25">
      <c r="I473">
        <v>447</v>
      </c>
      <c r="J473" s="15">
        <v>58209068.746586993</v>
      </c>
      <c r="K473" s="3">
        <v>12267995.604853865</v>
      </c>
    </row>
    <row r="474" spans="9:11" x14ac:dyDescent="0.25">
      <c r="I474">
        <v>448</v>
      </c>
      <c r="J474" s="15">
        <v>58248447.279641502</v>
      </c>
      <c r="K474" s="3">
        <v>63490357.495583721</v>
      </c>
    </row>
    <row r="475" spans="9:11" x14ac:dyDescent="0.25">
      <c r="I475">
        <v>449</v>
      </c>
      <c r="J475" s="15">
        <v>58135423.093432613</v>
      </c>
      <c r="K475" s="3">
        <v>101047254.1064668</v>
      </c>
    </row>
    <row r="476" spans="9:11" x14ac:dyDescent="0.25">
      <c r="I476">
        <v>450</v>
      </c>
      <c r="J476" s="15">
        <v>58101343.043721266</v>
      </c>
      <c r="K476" s="3">
        <v>110172967.03949855</v>
      </c>
    </row>
    <row r="477" spans="9:11" x14ac:dyDescent="0.25">
      <c r="I477">
        <v>451</v>
      </c>
      <c r="J477" s="15">
        <v>57639974.63224756</v>
      </c>
      <c r="K477" s="3">
        <v>50784972.082452998</v>
      </c>
    </row>
    <row r="478" spans="9:11" x14ac:dyDescent="0.25">
      <c r="I478">
        <v>452</v>
      </c>
      <c r="J478" s="15">
        <v>58428711.782863729</v>
      </c>
      <c r="K478" s="3">
        <v>18719221.242796425</v>
      </c>
    </row>
    <row r="479" spans="9:11" x14ac:dyDescent="0.25">
      <c r="I479">
        <v>453</v>
      </c>
      <c r="J479" s="15">
        <v>57850260.911898062</v>
      </c>
      <c r="K479" s="3">
        <v>184367751.99026749</v>
      </c>
    </row>
    <row r="480" spans="9:11" x14ac:dyDescent="0.25">
      <c r="I480">
        <v>454</v>
      </c>
      <c r="J480" s="15">
        <v>57085848.459676675</v>
      </c>
      <c r="K480" s="3">
        <v>518806.60660918662</v>
      </c>
    </row>
    <row r="481" spans="9:11" x14ac:dyDescent="0.25">
      <c r="I481">
        <v>455</v>
      </c>
      <c r="J481" s="15">
        <v>57640788.845387869</v>
      </c>
      <c r="K481" s="3">
        <v>116559168.43483351</v>
      </c>
    </row>
    <row r="482" spans="9:11" x14ac:dyDescent="0.25">
      <c r="I482">
        <v>456</v>
      </c>
      <c r="J482" s="15">
        <v>58157925.872891791</v>
      </c>
      <c r="K482" s="3">
        <v>155205823.56977537</v>
      </c>
    </row>
    <row r="483" spans="9:11" x14ac:dyDescent="0.25">
      <c r="I483">
        <v>457</v>
      </c>
      <c r="J483" s="15">
        <v>58124396.979482003</v>
      </c>
      <c r="K483" s="3">
        <v>65754992.340698034</v>
      </c>
    </row>
    <row r="484" spans="9:11" x14ac:dyDescent="0.25">
      <c r="I484">
        <v>458</v>
      </c>
      <c r="J484" s="15">
        <v>57529020.685339153</v>
      </c>
      <c r="K484" s="3">
        <v>116125709.57343498</v>
      </c>
    </row>
    <row r="485" spans="9:11" x14ac:dyDescent="0.25">
      <c r="I485">
        <v>459</v>
      </c>
      <c r="J485" s="15">
        <v>58211656.907022007</v>
      </c>
      <c r="K485" s="3">
        <v>85495206.220234916</v>
      </c>
    </row>
    <row r="486" spans="9:11" x14ac:dyDescent="0.25">
      <c r="I486">
        <v>460</v>
      </c>
      <c r="J486" s="15">
        <v>57845813.860931717</v>
      </c>
      <c r="K486" s="3">
        <v>104704794.59735036</v>
      </c>
    </row>
    <row r="487" spans="9:11" x14ac:dyDescent="0.25">
      <c r="I487">
        <v>461</v>
      </c>
      <c r="J487" s="15">
        <v>57978511.583973169</v>
      </c>
      <c r="K487" s="3">
        <v>91172985.854108661</v>
      </c>
    </row>
    <row r="488" spans="9:11" x14ac:dyDescent="0.25">
      <c r="I488">
        <v>462</v>
      </c>
      <c r="J488" s="15">
        <v>58195127.727185048</v>
      </c>
      <c r="K488" s="3">
        <v>150176595.04514757</v>
      </c>
    </row>
    <row r="489" spans="9:11" x14ac:dyDescent="0.25">
      <c r="I489">
        <v>463</v>
      </c>
      <c r="J489" s="15">
        <v>58477386.968887731</v>
      </c>
      <c r="K489" s="3">
        <v>6498117.009614598</v>
      </c>
    </row>
    <row r="490" spans="9:11" x14ac:dyDescent="0.25">
      <c r="I490">
        <v>464</v>
      </c>
      <c r="J490" s="15">
        <v>57535081.313092828</v>
      </c>
      <c r="K490" s="3">
        <v>1869295.4239204316</v>
      </c>
    </row>
    <row r="491" spans="9:11" x14ac:dyDescent="0.25">
      <c r="I491">
        <v>465</v>
      </c>
      <c r="J491" s="15">
        <v>41020924.589041412</v>
      </c>
      <c r="K491" s="3">
        <v>297.65741518437039</v>
      </c>
    </row>
    <row r="492" spans="9:11" x14ac:dyDescent="0.25">
      <c r="I492">
        <v>466</v>
      </c>
      <c r="J492" s="15">
        <v>57968306.558135211</v>
      </c>
      <c r="K492" s="3">
        <v>178856691.26802737</v>
      </c>
    </row>
    <row r="493" spans="9:11" x14ac:dyDescent="0.25">
      <c r="I493">
        <v>467</v>
      </c>
      <c r="J493" s="15">
        <v>57932810.007034153</v>
      </c>
      <c r="K493" s="3">
        <v>89098964.283356756</v>
      </c>
    </row>
    <row r="494" spans="9:11" x14ac:dyDescent="0.25">
      <c r="I494">
        <v>468</v>
      </c>
      <c r="J494" s="15">
        <v>58338931.442100041</v>
      </c>
      <c r="K494" s="3">
        <v>55809233.575855374</v>
      </c>
    </row>
    <row r="495" spans="9:11" x14ac:dyDescent="0.25">
      <c r="I495">
        <v>469</v>
      </c>
      <c r="J495" s="15">
        <v>58102003.760234438</v>
      </c>
      <c r="K495" s="3">
        <v>100231311.36069173</v>
      </c>
    </row>
    <row r="496" spans="9:11" x14ac:dyDescent="0.25">
      <c r="I496">
        <v>470</v>
      </c>
      <c r="J496" s="15">
        <v>57904796.256251767</v>
      </c>
      <c r="K496" s="3">
        <v>75953449.494855523</v>
      </c>
    </row>
    <row r="497" spans="9:11" x14ac:dyDescent="0.25">
      <c r="I497">
        <v>471</v>
      </c>
      <c r="J497" s="15">
        <v>57727149.480759412</v>
      </c>
      <c r="K497" s="3">
        <v>137265051.6737065</v>
      </c>
    </row>
    <row r="498" spans="9:11" x14ac:dyDescent="0.25">
      <c r="I498">
        <v>472</v>
      </c>
      <c r="J498" s="15">
        <v>58068968.658832163</v>
      </c>
      <c r="K498" s="3">
        <v>77114351.986751467</v>
      </c>
    </row>
    <row r="499" spans="9:11" x14ac:dyDescent="0.25">
      <c r="I499">
        <v>473</v>
      </c>
      <c r="J499" s="15">
        <v>58431859.249817938</v>
      </c>
      <c r="K499" s="3">
        <v>43595804.070068747</v>
      </c>
    </row>
    <row r="500" spans="9:11" x14ac:dyDescent="0.25">
      <c r="I500">
        <v>474</v>
      </c>
      <c r="J500" s="15">
        <v>58184964.019137979</v>
      </c>
      <c r="K500" s="3">
        <v>233914380.38938031</v>
      </c>
    </row>
    <row r="501" spans="9:11" x14ac:dyDescent="0.25">
      <c r="I501">
        <v>475</v>
      </c>
      <c r="J501" s="15">
        <v>57777084.99031315</v>
      </c>
      <c r="K501" s="3">
        <v>89953703.747293234</v>
      </c>
    </row>
    <row r="502" spans="9:11" x14ac:dyDescent="0.25">
      <c r="I502">
        <v>476</v>
      </c>
      <c r="J502" s="15">
        <v>55627500.628926374</v>
      </c>
      <c r="K502" s="3">
        <v>268453.73556477646</v>
      </c>
    </row>
    <row r="503" spans="9:11" x14ac:dyDescent="0.25">
      <c r="I503">
        <v>477</v>
      </c>
      <c r="J503" s="15">
        <v>58100343.786260918</v>
      </c>
      <c r="K503" s="3">
        <v>56517566.428502098</v>
      </c>
    </row>
    <row r="504" spans="9:11" x14ac:dyDescent="0.25">
      <c r="I504">
        <v>478</v>
      </c>
      <c r="J504" s="15">
        <v>58331138.981372103</v>
      </c>
      <c r="K504" s="3">
        <v>79954650.013815582</v>
      </c>
    </row>
    <row r="505" spans="9:11" x14ac:dyDescent="0.25">
      <c r="I505">
        <v>479</v>
      </c>
      <c r="J505" s="15">
        <v>58445650.733078375</v>
      </c>
      <c r="K505" s="3">
        <v>65910666.765823588</v>
      </c>
    </row>
    <row r="506" spans="9:11" x14ac:dyDescent="0.25">
      <c r="I506">
        <v>480</v>
      </c>
      <c r="J506" s="15">
        <v>58390197.666481167</v>
      </c>
      <c r="K506" s="3">
        <v>129058391.84838885</v>
      </c>
    </row>
    <row r="507" spans="9:11" x14ac:dyDescent="0.25">
      <c r="I507">
        <v>481</v>
      </c>
      <c r="J507" s="15">
        <v>57440692.333838709</v>
      </c>
      <c r="K507" s="3">
        <v>72230767.115867466</v>
      </c>
    </row>
    <row r="508" spans="9:11" x14ac:dyDescent="0.25">
      <c r="I508">
        <v>482</v>
      </c>
      <c r="J508" s="15">
        <v>57763435.285439819</v>
      </c>
      <c r="K508" s="3">
        <v>35538903.351351619</v>
      </c>
    </row>
    <row r="509" spans="9:11" x14ac:dyDescent="0.25">
      <c r="I509">
        <v>483</v>
      </c>
      <c r="J509" s="15">
        <v>57796516.241845958</v>
      </c>
      <c r="K509" s="3">
        <v>130332528.37054741</v>
      </c>
    </row>
    <row r="510" spans="9:11" x14ac:dyDescent="0.25">
      <c r="I510">
        <v>484</v>
      </c>
      <c r="J510" s="15">
        <v>58134625.985834852</v>
      </c>
      <c r="K510" s="3">
        <v>57750020.288113728</v>
      </c>
    </row>
    <row r="511" spans="9:11" x14ac:dyDescent="0.25">
      <c r="I511">
        <v>485</v>
      </c>
      <c r="J511" s="15">
        <v>57299394.642317392</v>
      </c>
      <c r="K511" s="3">
        <v>53633305.626483545</v>
      </c>
    </row>
    <row r="512" spans="9:11" x14ac:dyDescent="0.25">
      <c r="I512">
        <v>486</v>
      </c>
      <c r="J512" s="15">
        <v>57949169.605330721</v>
      </c>
      <c r="K512" s="3">
        <v>204024817.85260102</v>
      </c>
    </row>
    <row r="513" spans="9:11" x14ac:dyDescent="0.25">
      <c r="I513">
        <v>487</v>
      </c>
      <c r="J513" s="15">
        <v>57902296.444882192</v>
      </c>
      <c r="K513" s="3">
        <v>87511764.198240548</v>
      </c>
    </row>
    <row r="514" spans="9:11" x14ac:dyDescent="0.25">
      <c r="I514">
        <v>488</v>
      </c>
      <c r="J514" s="15">
        <v>58296384.259431049</v>
      </c>
      <c r="K514" s="3">
        <v>101586959.27045932</v>
      </c>
    </row>
    <row r="515" spans="9:11" x14ac:dyDescent="0.25">
      <c r="I515">
        <v>489</v>
      </c>
      <c r="J515" s="15">
        <v>58695550.104302689</v>
      </c>
      <c r="K515" s="3">
        <v>78145088.871289879</v>
      </c>
    </row>
    <row r="516" spans="9:11" x14ac:dyDescent="0.25">
      <c r="I516">
        <v>490</v>
      </c>
      <c r="J516" s="15">
        <v>57932346.246491387</v>
      </c>
      <c r="K516" s="3">
        <v>135340248.85946223</v>
      </c>
    </row>
    <row r="517" spans="9:11" x14ac:dyDescent="0.25">
      <c r="I517">
        <v>491</v>
      </c>
      <c r="J517" s="15">
        <v>57607043.224883035</v>
      </c>
      <c r="K517" s="3">
        <v>115831365.44697054</v>
      </c>
    </row>
    <row r="518" spans="9:11" x14ac:dyDescent="0.25">
      <c r="I518">
        <v>492</v>
      </c>
      <c r="J518" s="15">
        <v>57137865.055237062</v>
      </c>
      <c r="K518" s="3">
        <v>78390786.725327224</v>
      </c>
    </row>
    <row r="519" spans="9:11" x14ac:dyDescent="0.25">
      <c r="I519">
        <v>493</v>
      </c>
      <c r="J519" s="15">
        <v>57794121.554134719</v>
      </c>
      <c r="K519" s="3">
        <v>149017185.35865358</v>
      </c>
    </row>
    <row r="520" spans="9:11" x14ac:dyDescent="0.25">
      <c r="I520">
        <v>494</v>
      </c>
      <c r="J520" s="15">
        <v>58365363.266376428</v>
      </c>
      <c r="K520" s="3">
        <v>91691647.362781897</v>
      </c>
    </row>
    <row r="521" spans="9:11" x14ac:dyDescent="0.25">
      <c r="I521">
        <v>495</v>
      </c>
      <c r="J521" s="15">
        <v>57838091.592492074</v>
      </c>
      <c r="K521" s="3">
        <v>14972174.683178732</v>
      </c>
    </row>
    <row r="522" spans="9:11" x14ac:dyDescent="0.25">
      <c r="I522">
        <v>496</v>
      </c>
      <c r="J522" s="15">
        <v>57971813.679521896</v>
      </c>
      <c r="K522" s="3">
        <v>82819816.470555857</v>
      </c>
    </row>
    <row r="523" spans="9:11" x14ac:dyDescent="0.25">
      <c r="I523">
        <v>497</v>
      </c>
      <c r="J523" s="15">
        <v>58213113.303404823</v>
      </c>
      <c r="K523" s="3">
        <v>24614715.492353309</v>
      </c>
    </row>
    <row r="524" spans="9:11" x14ac:dyDescent="0.25">
      <c r="I524">
        <v>498</v>
      </c>
      <c r="J524" s="15">
        <v>58415907.430431537</v>
      </c>
      <c r="K524" s="3">
        <v>137473106.51793385</v>
      </c>
    </row>
    <row r="525" spans="9:11" x14ac:dyDescent="0.25">
      <c r="I525">
        <v>499</v>
      </c>
      <c r="J525" s="15">
        <v>58462061.26912836</v>
      </c>
      <c r="K525" s="3">
        <v>77025782.95255594</v>
      </c>
    </row>
    <row r="526" spans="9:11" x14ac:dyDescent="0.25">
      <c r="I526">
        <v>500</v>
      </c>
      <c r="J526" s="15">
        <v>58119710.687207893</v>
      </c>
      <c r="K526" s="3">
        <v>119582927.01673238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 Moyne College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LeMoyne College</dc:creator>
  <cp:lastModifiedBy>LeMoyne College</cp:lastModifiedBy>
  <dcterms:created xsi:type="dcterms:W3CDTF">2015-03-17T14:25:00Z</dcterms:created>
  <dcterms:modified xsi:type="dcterms:W3CDTF">2015-03-24T14:57:05Z</dcterms:modified>
</cp:coreProperties>
</file>