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ink/ink1.xml" ContentType="application/inkml+xml"/>
  <Override PartName="/xl/ink/ink2.xml" ContentType="application/inkml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5" windowWidth="18195" windowHeight="774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D25" i="1" l="1"/>
  <c r="F25" i="1"/>
  <c r="C26" i="1"/>
  <c r="C27" i="1" s="1"/>
  <c r="C28" i="1" s="1"/>
  <c r="G25" i="1"/>
  <c r="B25" i="1"/>
  <c r="D26" i="1" l="1"/>
  <c r="F26" i="1" s="1"/>
  <c r="C29" i="1"/>
  <c r="C30" i="1" s="1"/>
  <c r="E25" i="1"/>
  <c r="B26" i="1" s="1"/>
  <c r="E26" i="1" l="1"/>
  <c r="B27" i="1" s="1"/>
  <c r="D27" i="1" s="1"/>
  <c r="F27" i="1" s="1"/>
  <c r="G27" i="1" s="1"/>
  <c r="C31" i="1"/>
  <c r="G26" i="1"/>
  <c r="E27" i="1" l="1"/>
  <c r="B28" i="1" s="1"/>
  <c r="D28" i="1" s="1"/>
  <c r="F28" i="1" s="1"/>
  <c r="C32" i="1"/>
  <c r="C33" i="1" l="1"/>
  <c r="C34" i="1" s="1"/>
  <c r="C35" i="1" s="1"/>
  <c r="G28" i="1"/>
  <c r="E28" i="1"/>
  <c r="B29" i="1" s="1"/>
  <c r="C36" i="1" l="1"/>
  <c r="D29" i="1"/>
  <c r="F29" i="1" s="1"/>
  <c r="G29" i="1" l="1"/>
  <c r="C37" i="1"/>
  <c r="E29" i="1"/>
  <c r="B30" i="1" s="1"/>
  <c r="D30" i="1" l="1"/>
  <c r="F30" i="1" s="1"/>
  <c r="C38" i="1"/>
  <c r="G30" i="1" l="1"/>
  <c r="E30" i="1"/>
  <c r="B31" i="1" s="1"/>
  <c r="C39" i="1"/>
  <c r="D31" i="1" l="1"/>
  <c r="F31" i="1" s="1"/>
  <c r="C40" i="1"/>
  <c r="G31" i="1" l="1"/>
  <c r="E31" i="1"/>
  <c r="B32" i="1" s="1"/>
  <c r="C41" i="1"/>
  <c r="D32" i="1" l="1"/>
  <c r="F32" i="1" s="1"/>
  <c r="C42" i="1"/>
  <c r="E32" i="1" l="1"/>
  <c r="B33" i="1" s="1"/>
  <c r="D33" i="1" s="1"/>
  <c r="F33" i="1" s="1"/>
  <c r="G33" i="1" s="1"/>
  <c r="G32" i="1"/>
  <c r="C43" i="1"/>
  <c r="E33" i="1" l="1"/>
  <c r="B34" i="1" s="1"/>
  <c r="D34" i="1" s="1"/>
  <c r="F34" i="1" s="1"/>
  <c r="C44" i="1"/>
  <c r="E34" i="1" l="1"/>
  <c r="B35" i="1" s="1"/>
  <c r="D35" i="1" s="1"/>
  <c r="F35" i="1" s="1"/>
  <c r="G35" i="1" s="1"/>
  <c r="G34" i="1"/>
  <c r="C45" i="1"/>
  <c r="E35" i="1" l="1"/>
  <c r="B36" i="1" s="1"/>
  <c r="D36" i="1" s="1"/>
  <c r="F36" i="1" s="1"/>
  <c r="C46" i="1"/>
  <c r="E36" i="1" l="1"/>
  <c r="B37" i="1" s="1"/>
  <c r="D37" i="1" s="1"/>
  <c r="F37" i="1" s="1"/>
  <c r="G37" i="1" s="1"/>
  <c r="G36" i="1"/>
  <c r="C47" i="1"/>
  <c r="E37" i="1" l="1"/>
  <c r="B38" i="1" s="1"/>
  <c r="D38" i="1" s="1"/>
  <c r="F38" i="1" s="1"/>
  <c r="G38" i="1" s="1"/>
  <c r="C48" i="1"/>
  <c r="E38" i="1" l="1"/>
  <c r="B39" i="1" s="1"/>
  <c r="D39" i="1" s="1"/>
  <c r="F39" i="1" s="1"/>
  <c r="G39" i="1" s="1"/>
  <c r="C49" i="1"/>
  <c r="E39" i="1" l="1"/>
  <c r="B40" i="1" s="1"/>
  <c r="D40" i="1" l="1"/>
  <c r="F40" i="1" s="1"/>
  <c r="G40" i="1" s="1"/>
  <c r="E40" i="1" l="1"/>
  <c r="B41" i="1" s="1"/>
  <c r="D41" i="1" l="1"/>
  <c r="F41" i="1" s="1"/>
  <c r="G41" i="1" s="1"/>
  <c r="E41" i="1" l="1"/>
  <c r="B42" i="1" s="1"/>
  <c r="D42" i="1" l="1"/>
  <c r="F42" i="1" s="1"/>
  <c r="G42" i="1" s="1"/>
  <c r="E42" i="1" l="1"/>
  <c r="B43" i="1" s="1"/>
  <c r="D43" i="1" l="1"/>
  <c r="F43" i="1" s="1"/>
  <c r="G43" i="1" s="1"/>
  <c r="E43" i="1" l="1"/>
  <c r="B44" i="1" s="1"/>
  <c r="D44" i="1" s="1"/>
  <c r="F44" i="1" s="1"/>
  <c r="G44" i="1" s="1"/>
  <c r="E44" i="1" l="1"/>
  <c r="B45" i="1" s="1"/>
  <c r="D45" i="1" l="1"/>
  <c r="F45" i="1" s="1"/>
  <c r="G45" i="1" s="1"/>
  <c r="E45" i="1" l="1"/>
  <c r="B46" i="1" s="1"/>
  <c r="D46" i="1" s="1"/>
  <c r="F46" i="1" s="1"/>
  <c r="G46" i="1" s="1"/>
  <c r="E46" i="1" l="1"/>
  <c r="B47" i="1" s="1"/>
  <c r="D47" i="1" s="1"/>
  <c r="F47" i="1" s="1"/>
  <c r="G47" i="1" s="1"/>
  <c r="E47" i="1" l="1"/>
  <c r="B48" i="1" s="1"/>
  <c r="D48" i="1" l="1"/>
  <c r="F48" i="1" s="1"/>
  <c r="G48" i="1" s="1"/>
  <c r="E48" i="1" l="1"/>
  <c r="B49" i="1" s="1"/>
  <c r="D49" i="1" s="1"/>
  <c r="F49" i="1" s="1"/>
  <c r="G49" i="1" s="1"/>
  <c r="I19" i="1" s="1"/>
  <c r="J25" i="1" s="1"/>
  <c r="E49" i="1" l="1"/>
  <c r="I20" i="1" s="1"/>
  <c r="K25" i="1" s="1"/>
</calcChain>
</file>

<file path=xl/sharedStrings.xml><?xml version="1.0" encoding="utf-8"?>
<sst xmlns="http://schemas.openxmlformats.org/spreadsheetml/2006/main" count="30" uniqueCount="27">
  <si>
    <t>Fishing Industry Simulation</t>
  </si>
  <si>
    <t>Given Information</t>
  </si>
  <si>
    <t>Initial Population (lbs)</t>
  </si>
  <si>
    <t>Annual Rate of Increase</t>
  </si>
  <si>
    <t>mean</t>
  </si>
  <si>
    <t>stdev</t>
  </si>
  <si>
    <t>Catch per boat (lbs)</t>
  </si>
  <si>
    <t>Annual Cost per Boat</t>
  </si>
  <si>
    <t>Revenue/lb of fish</t>
  </si>
  <si>
    <t>Max Catch as %</t>
  </si>
  <si>
    <t>Max Annual Increase in Boats</t>
  </si>
  <si>
    <t>Discount Rate</t>
  </si>
  <si>
    <t>Decision Variable</t>
  </si>
  <si>
    <t>Max # of Boats Allowed</t>
  </si>
  <si>
    <t>Model Calculations</t>
  </si>
  <si>
    <t>Year</t>
  </si>
  <si>
    <t>init population</t>
  </si>
  <si>
    <t># of boats</t>
  </si>
  <si>
    <t>total catch</t>
  </si>
  <si>
    <t>end population</t>
  </si>
  <si>
    <t>profit</t>
  </si>
  <si>
    <t>NPV</t>
  </si>
  <si>
    <t>25 yr NPV</t>
  </si>
  <si>
    <t>25 yr population</t>
  </si>
  <si>
    <t>Results</t>
  </si>
  <si>
    <t>Max #</t>
  </si>
  <si>
    <t>25Yr Pop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</si>
</sst>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&quot;$&quot;* #,##0_);_(&quot;$&quot;* \(#,##0\);_(&quot;$&quot;* &quot;-&quot;??_);_(@_)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6" tint="-0.49998474074526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7">
    <xf numFmtId="0" fontId="0" fillId="0" borderId="0" xfId="0"/>
    <xf numFmtId="0" fontId="2" fillId="3" borderId="0" xfId="0" applyFont="1" applyFill="1"/>
    <xf numFmtId="0" fontId="2" fillId="2" borderId="0" xfId="0" applyFont="1" applyFill="1"/>
    <xf numFmtId="164" fontId="0" fillId="0" borderId="0" xfId="1" applyNumberFormat="1" applyFont="1"/>
    <xf numFmtId="164" fontId="0" fillId="0" borderId="1" xfId="1" applyNumberFormat="1" applyFont="1" applyBorder="1"/>
    <xf numFmtId="0" fontId="0" fillId="0" borderId="0" xfId="0" applyAlignment="1">
      <alignment horizontal="right"/>
    </xf>
    <xf numFmtId="9" fontId="0" fillId="0" borderId="1" xfId="3" applyFont="1" applyBorder="1"/>
    <xf numFmtId="165" fontId="0" fillId="0" borderId="1" xfId="2" applyNumberFormat="1" applyFont="1" applyBorder="1"/>
    <xf numFmtId="44" fontId="0" fillId="0" borderId="1" xfId="2" applyFont="1" applyBorder="1"/>
    <xf numFmtId="0" fontId="0" fillId="0" borderId="0" xfId="0" applyBorder="1"/>
    <xf numFmtId="164" fontId="0" fillId="0" borderId="0" xfId="0" applyNumberFormat="1"/>
    <xf numFmtId="165" fontId="0" fillId="0" borderId="0" xfId="0" applyNumberFormat="1"/>
    <xf numFmtId="6" fontId="0" fillId="0" borderId="0" xfId="0" applyNumberFormat="1"/>
    <xf numFmtId="0" fontId="2" fillId="5" borderId="0" xfId="0" applyFont="1" applyFill="1"/>
    <xf numFmtId="0" fontId="0" fillId="4" borderId="1" xfId="0" applyFill="1" applyBorder="1"/>
    <xf numFmtId="165" fontId="0" fillId="0" borderId="2" xfId="2" applyNumberFormat="1" applyFont="1" applyBorder="1"/>
    <xf numFmtId="164" fontId="0" fillId="0" borderId="2" xfId="1" applyNumberFormat="1" applyFont="1" applyBorder="1"/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ustomXml" Target="../ink/ink2.xml"/><Relationship Id="rId2" Type="http://schemas.openxmlformats.org/officeDocument/2006/relationships/image" Target="../media/image1.emf"/><Relationship Id="rId1" Type="http://schemas.openxmlformats.org/officeDocument/2006/relationships/customXml" Target="../ink/ink1.xml"/><Relationship Id="rId4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449182</xdr:colOff>
      <xdr:row>0</xdr:row>
      <xdr:rowOff>102144</xdr:rowOff>
    </xdr:from>
    <xdr:to>
      <xdr:col>12</xdr:col>
      <xdr:colOff>320081</xdr:colOff>
      <xdr:row>9</xdr:row>
      <xdr:rowOff>122664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">
          <xdr14:nvContentPartPr>
            <xdr14:cNvPr id="6" name="Ink 5"/>
            <xdr14:cNvContentPartPr/>
          </xdr14:nvContentPartPr>
          <xdr14:nvPr macro=""/>
          <xdr14:xfrm>
            <a:off x="7763021" y="102144"/>
            <a:ext cx="1095542" cy="1775841"/>
          </xdr14:xfrm>
        </xdr:contentPart>
      </mc:Choice>
      <mc:Fallback xmlns="">
        <xdr:pic>
          <xdr:nvPicPr>
            <xdr:cNvPr id="6" name="Ink 5"/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7751140" y="90264"/>
              <a:ext cx="1119303" cy="179960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10</xdr:col>
      <xdr:colOff>340123</xdr:colOff>
      <xdr:row>15</xdr:row>
      <xdr:rowOff>142823</xdr:rowOff>
    </xdr:from>
    <xdr:to>
      <xdr:col>10</xdr:col>
      <xdr:colOff>340483</xdr:colOff>
      <xdr:row>15</xdr:row>
      <xdr:rowOff>143183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3">
          <xdr14:nvContentPartPr>
            <xdr14:cNvPr id="17" name="Ink 16"/>
            <xdr14:cNvContentPartPr/>
          </xdr14:nvContentPartPr>
          <xdr14:nvPr macro=""/>
          <xdr14:xfrm>
            <a:off x="7994141" y="3081966"/>
            <a:ext cx="360" cy="360"/>
          </xdr14:xfrm>
        </xdr:contentPart>
      </mc:Choice>
      <mc:Fallback xmlns="">
        <xdr:pic>
          <xdr:nvPicPr>
            <xdr:cNvPr id="17" name="Ink 16"/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7982261" y="3070086"/>
              <a:ext cx="24120" cy="24120"/>
            </a:xfrm>
            <a:prstGeom prst="rect">
              <a:avLst/>
            </a:prstGeom>
          </xdr:spPr>
        </xdr:pic>
      </mc:Fallback>
    </mc:AlternateContent>
    <xdr:clientData/>
  </xdr:two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1280" max="1280" units="cm"/>
          <inkml:channel name="Y" type="integer" min="-50" max="720" units="cm"/>
        </inkml:traceFormat>
        <inkml:channelProperties>
          <inkml:channelProperty channel="X" name="resolution" value="56.63717" units="1/cm"/>
          <inkml:channelProperty channel="Y" name="resolution" value="30.31496" units="1/cm"/>
        </inkml:channelProperties>
      </inkml:inkSource>
      <inkml:timestamp xml:id="ts0" timeString="2015-03-17T14:35:56.668"/>
    </inkml:context>
    <inkml:brush xml:id="br0">
      <inkml:brushProperty name="width" value="0.06667" units="cm"/>
      <inkml:brushProperty name="height" value="0.06667" units="cm"/>
    </inkml:brush>
  </inkml:definitions>
  <inkml:traceGroup>
    <inkml:annotationXML>
      <emma:emma xmlns:emma="http://www.w3.org/2003/04/emma" version="1.0">
        <emma:interpretation id="{D07DA854-963D-4FD5-A360-C292F2D7C21A}" emma:medium="tactile" emma:mode="ink">
          <msink:context xmlns:msink="http://schemas.microsoft.com/ink/2010/main" type="writingRegion" rotatedBoundingBox="22508,283 25550,283 25550,5230 22508,5230"/>
        </emma:interpretation>
      </emma:emma>
    </inkml:annotationXML>
    <inkml:traceGroup>
      <inkml:annotationXML>
        <emma:emma xmlns:emma="http://www.w3.org/2003/04/emma" version="1.0">
          <emma:interpretation id="{C2E67D4F-772F-4D9F-8BA1-83FF9201DC62}" emma:medium="tactile" emma:mode="ink">
            <msink:context xmlns:msink="http://schemas.microsoft.com/ink/2010/main" type="paragraph" rotatedBoundingBox="22508,283 25550,283 25550,5230 22508,5230" alignmentLevel="1"/>
          </emma:interpretation>
        </emma:emma>
      </inkml:annotationXML>
      <inkml:traceGroup>
        <inkml:annotationXML>
          <emma:emma xmlns:emma="http://www.w3.org/2003/04/emma" version="1.0">
            <emma:interpretation id="{3571BFF3-EC81-46AF-9251-A15FFC09C29D}" emma:medium="tactile" emma:mode="ink">
              <msink:context xmlns:msink="http://schemas.microsoft.com/ink/2010/main" type="line" rotatedBoundingBox="22508,283 25550,283 25550,5230 22508,5230"/>
            </emma:interpretation>
          </emma:emma>
        </inkml:annotationXML>
        <inkml:traceGroup>
          <inkml:annotationXML>
            <emma:emma xmlns:emma="http://www.w3.org/2003/04/emma" version="1.0">
              <emma:interpretation id="{D370CC53-25B1-40D9-BD68-3AD044F9FB9A}" emma:medium="tactile" emma:mode="ink">
                <msink:context xmlns:msink="http://schemas.microsoft.com/ink/2010/main" type="inkWord" rotatedBoundingBox="22508,283 25550,283 25550,5230 22508,5230"/>
              </emma:interpretation>
              <emma:one-of disjunction-type="recognition" id="oneOf0">
                <emma:interpretation id="interp0" emma:lang="en-US" emma:confidence="1">
                  <emma:literal>:</emma:literal>
                </emma:interpretation>
                <emma:interpretation id="interp1" emma:lang="en-US" emma:confidence="0">
                  <emma:literal>☺</emma:literal>
                </emma:interpretation>
                <emma:interpretation id="interp2" emma:lang="en-US" emma:confidence="0">
                  <emma:literal>;</emma:literal>
                </emma:interpretation>
                <emma:interpretation id="interp3" emma:lang="en-US" emma:confidence="0">
                  <emma:literal>!</emma:literal>
                </emma:interpretation>
                <emma:interpretation id="interp4" emma:lang="en-US" emma:confidence="0">
                  <emma:literal>i</emma:literal>
                </emma:interpretation>
              </emma:one-of>
            </emma:emma>
          </inkml:annotationXML>
          <inkml:trace contextRef="#ctx0" brushRef="#br0">1127 0,'26'0</inkml:trace>
          <inkml:trace contextRef="#ctx0" brushRef="#br0" timeOffset="985629.9181">-3023 4932</inkml:trace>
        </inkml:traceGroup>
      </inkml:traceGroup>
    </inkml:traceGroup>
  </inkml:traceGroup>
</inkml:ink>
</file>

<file path=xl/ink/ink2.xml><?xml version="1.0" encoding="utf-8"?>
<inkml:ink xmlns:inkml="http://www.w3.org/2003/InkML">
  <inkml:definitions>
    <inkml:context xml:id="ctx0">
      <inkml:inkSource xml:id="inkSrc0">
        <inkml:traceFormat>
          <inkml:channel name="X" type="integer" min="-1280" max="1280" units="cm"/>
          <inkml:channel name="Y" type="integer" min="-50" max="720" units="cm"/>
        </inkml:traceFormat>
        <inkml:channelProperties>
          <inkml:channelProperty channel="X" name="resolution" value="56.63717" units="1/cm"/>
          <inkml:channelProperty channel="Y" name="resolution" value="30.31496" units="1/cm"/>
        </inkml:channelProperties>
      </inkml:inkSource>
      <inkml:timestamp xml:id="ts0" timeString="2015-03-17T14:55:25.709"/>
    </inkml:context>
    <inkml:brush xml:id="br0">
      <inkml:brushProperty name="width" value="0.06667" units="cm"/>
      <inkml:brushProperty name="height" value="0.06667" units="cm"/>
    </inkml:brush>
  </inkml:definitions>
  <inkml:traceGroup>
    <inkml:annotationXML>
      <emma:emma xmlns:emma="http://www.w3.org/2003/04/emma" version="1.0">
        <emma:interpretation id="{1046BD00-BFF1-4A06-ABBA-3A16F0E3E652}" emma:medium="tactile" emma:mode="ink">
          <msink:context xmlns:msink="http://schemas.microsoft.com/ink/2010/main" type="writingRegion" rotatedBoundingBox="22205,8561 22220,8561 22220,8576 22205,8576"/>
        </emma:interpretation>
      </emma:emma>
    </inkml:annotationXML>
    <inkml:traceGroup>
      <inkml:annotationXML>
        <emma:emma xmlns:emma="http://www.w3.org/2003/04/emma" version="1.0">
          <emma:interpretation id="{AFED5072-5F14-4612-BE44-14022B192A5C}" emma:medium="tactile" emma:mode="ink">
            <msink:context xmlns:msink="http://schemas.microsoft.com/ink/2010/main" type="paragraph" rotatedBoundingBox="22205,8561 22220,8561 22220,8576 22205,8576" alignmentLevel="1"/>
          </emma:interpretation>
        </emma:emma>
      </inkml:annotationXML>
      <inkml:traceGroup>
        <inkml:annotationXML>
          <emma:emma xmlns:emma="http://www.w3.org/2003/04/emma" version="1.0">
            <emma:interpretation id="{D09B34B2-D28C-4F49-9D1C-D685545BC6FA}" emma:medium="tactile" emma:mode="ink">
              <msink:context xmlns:msink="http://schemas.microsoft.com/ink/2010/main" type="line" rotatedBoundingBox="22205,8561 22220,8561 22220,8576 22205,8576"/>
            </emma:interpretation>
          </emma:emma>
        </inkml:annotationXML>
        <inkml:traceGroup>
          <inkml:annotationXML>
            <emma:emma xmlns:emma="http://www.w3.org/2003/04/emma" version="1.0">
              <emma:interpretation id="{B5650F0F-2576-4C8F-8C80-AD4E85478A3B}" emma:medium="tactile" emma:mode="ink">
                <msink:context xmlns:msink="http://schemas.microsoft.com/ink/2010/main" type="inkWord" rotatedBoundingBox="22205,8561 22220,8561 22220,8576 22205,8576"/>
              </emma:interpretation>
              <emma:one-of disjunction-type="recognition" id="oneOf0">
                <emma:interpretation id="interp0" emma:lang="en-US" emma:confidence="0">
                  <emma:literal>t</emma:literal>
                </emma:interpretation>
                <emma:interpretation id="interp1" emma:lang="en-US" emma:confidence="0">
                  <emma:literal>+</emma:literal>
                </emma:interpretation>
                <emma:interpretation id="interp2" emma:lang="en-US" emma:confidence="0">
                  <emma:literal>!</emma:literal>
                </emma:interpretation>
                <emma:interpretation id="interp3" emma:lang="en-US" emma:confidence="0">
                  <emma:literal>r</emma:literal>
                </emma:interpretation>
                <emma:interpretation id="interp4" emma:lang="en-US" emma:confidence="0">
                  <emma:literal>f</emma:literal>
                </emma:interpretation>
              </emma:one-of>
            </emma:emma>
          </inkml:annotationXML>
          <inkml:trace contextRef="#ctx0" brushRef="#br0">0 0</inkml:trace>
          <inkml:trace contextRef="#ctx0" brushRef="#br0" timeOffset="228588.2653">0 0</inkml:trace>
        </inkml:traceGroup>
      </inkml:traceGroup>
    </inkml:traceGroup>
  </inkml:traceGroup>
</inkml: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9"/>
  <sheetViews>
    <sheetView tabSelected="1" topLeftCell="A9" zoomScale="140" zoomScaleNormal="140" workbookViewId="0">
      <selection activeCell="L30" sqref="L30"/>
    </sheetView>
  </sheetViews>
  <sheetFormatPr defaultRowHeight="15" x14ac:dyDescent="0.25"/>
  <cols>
    <col min="2" max="2" width="13.42578125" customWidth="1"/>
    <col min="3" max="3" width="9.85546875" customWidth="1"/>
    <col min="4" max="4" width="13.28515625" customWidth="1"/>
    <col min="5" max="5" width="15" bestFit="1" customWidth="1"/>
    <col min="6" max="6" width="14" customWidth="1"/>
    <col min="7" max="7" width="14.28515625" bestFit="1" customWidth="1"/>
    <col min="8" max="8" width="16.5703125" customWidth="1"/>
    <col min="9" max="9" width="14.28515625" customWidth="1"/>
    <col min="10" max="10" width="14.7109375" customWidth="1"/>
    <col min="11" max="11" width="15.285156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3" spans="1:7" x14ac:dyDescent="0.25">
      <c r="A3" s="2" t="s">
        <v>1</v>
      </c>
      <c r="B3" s="2"/>
      <c r="C3" s="2"/>
      <c r="D3" s="2"/>
      <c r="E3" s="2"/>
      <c r="F3" s="2"/>
      <c r="G3" s="2"/>
    </row>
    <row r="4" spans="1:7" ht="15.75" thickBot="1" x14ac:dyDescent="0.3"/>
    <row r="5" spans="1:7" ht="15.75" thickBot="1" x14ac:dyDescent="0.3">
      <c r="B5" t="s">
        <v>2</v>
      </c>
      <c r="E5" s="4">
        <v>20000000</v>
      </c>
    </row>
    <row r="6" spans="1:7" ht="15.75" thickBot="1" x14ac:dyDescent="0.3">
      <c r="B6" t="s">
        <v>3</v>
      </c>
    </row>
    <row r="7" spans="1:7" ht="15.75" thickBot="1" x14ac:dyDescent="0.3">
      <c r="C7" s="5" t="s">
        <v>4</v>
      </c>
      <c r="E7" s="6">
        <v>0.2</v>
      </c>
    </row>
    <row r="8" spans="1:7" ht="15.75" thickBot="1" x14ac:dyDescent="0.3">
      <c r="C8" s="5" t="s">
        <v>5</v>
      </c>
      <c r="E8" s="6">
        <v>0.02</v>
      </c>
    </row>
    <row r="9" spans="1:7" ht="15.75" thickBot="1" x14ac:dyDescent="0.3">
      <c r="B9" t="s">
        <v>6</v>
      </c>
    </row>
    <row r="10" spans="1:7" ht="15.75" thickBot="1" x14ac:dyDescent="0.3">
      <c r="C10" s="5" t="s">
        <v>4</v>
      </c>
      <c r="E10" s="4">
        <v>100000</v>
      </c>
    </row>
    <row r="11" spans="1:7" ht="15.75" thickBot="1" x14ac:dyDescent="0.3">
      <c r="C11" s="5" t="s">
        <v>5</v>
      </c>
      <c r="E11" s="4">
        <v>10000</v>
      </c>
    </row>
    <row r="12" spans="1:7" ht="15.75" thickBot="1" x14ac:dyDescent="0.3">
      <c r="B12" t="s">
        <v>7</v>
      </c>
      <c r="E12" s="7">
        <v>100000</v>
      </c>
    </row>
    <row r="13" spans="1:7" ht="15.75" thickBot="1" x14ac:dyDescent="0.3">
      <c r="B13" t="s">
        <v>8</v>
      </c>
      <c r="E13" s="8">
        <v>2.5</v>
      </c>
    </row>
    <row r="14" spans="1:7" ht="15.75" thickBot="1" x14ac:dyDescent="0.3">
      <c r="B14" t="s">
        <v>9</v>
      </c>
      <c r="E14" s="6">
        <v>0.7</v>
      </c>
    </row>
    <row r="15" spans="1:7" ht="15.75" thickBot="1" x14ac:dyDescent="0.3">
      <c r="B15" t="s">
        <v>10</v>
      </c>
      <c r="E15" s="6">
        <v>0.5</v>
      </c>
    </row>
    <row r="16" spans="1:7" ht="15.75" thickBot="1" x14ac:dyDescent="0.3">
      <c r="B16" t="s">
        <v>11</v>
      </c>
      <c r="E16" s="6">
        <v>0.08</v>
      </c>
    </row>
    <row r="18" spans="1:12" ht="15.75" thickBot="1" x14ac:dyDescent="0.3">
      <c r="A18" s="2" t="s">
        <v>12</v>
      </c>
      <c r="B18" s="2"/>
      <c r="C18" s="2"/>
      <c r="D18" s="2"/>
      <c r="E18" s="2"/>
      <c r="F18" s="2"/>
      <c r="G18" s="2"/>
      <c r="H18" s="13" t="s">
        <v>24</v>
      </c>
      <c r="I18" s="13"/>
      <c r="J18" s="13"/>
      <c r="K18" s="13"/>
      <c r="L18" s="13"/>
    </row>
    <row r="19" spans="1:12" ht="15.75" thickBot="1" x14ac:dyDescent="0.3">
      <c r="B19" t="s">
        <v>13</v>
      </c>
      <c r="E19" s="14">
        <v>44</v>
      </c>
      <c r="H19" t="s">
        <v>22</v>
      </c>
      <c r="I19" s="12">
        <f>G49</f>
        <v>60255294.113743626</v>
      </c>
    </row>
    <row r="20" spans="1:12" x14ac:dyDescent="0.25">
      <c r="E20" s="9"/>
      <c r="H20" t="s">
        <v>23</v>
      </c>
      <c r="I20" s="10">
        <f>E49</f>
        <v>49805494.473222941</v>
      </c>
    </row>
    <row r="21" spans="1:12" x14ac:dyDescent="0.25">
      <c r="E21" s="9"/>
      <c r="H21" s="10"/>
    </row>
    <row r="22" spans="1:12" x14ac:dyDescent="0.25">
      <c r="A22" s="2" t="s">
        <v>14</v>
      </c>
      <c r="B22" s="2"/>
      <c r="C22" s="2"/>
      <c r="D22" s="2"/>
      <c r="E22" s="2"/>
      <c r="F22" s="2"/>
      <c r="G22" s="2"/>
    </row>
    <row r="24" spans="1:12" x14ac:dyDescent="0.25">
      <c r="A24" t="s">
        <v>15</v>
      </c>
      <c r="B24" t="s">
        <v>16</v>
      </c>
      <c r="C24" t="s">
        <v>17</v>
      </c>
      <c r="D24" t="s">
        <v>18</v>
      </c>
      <c r="E24" t="s">
        <v>19</v>
      </c>
      <c r="F24" t="s">
        <v>20</v>
      </c>
      <c r="G24" t="s">
        <v>21</v>
      </c>
      <c r="I24" t="s">
        <v>25</v>
      </c>
      <c r="J24" t="s">
        <v>22</v>
      </c>
      <c r="K24" t="s">
        <v>26</v>
      </c>
    </row>
    <row r="25" spans="1:12" x14ac:dyDescent="0.25">
      <c r="A25">
        <v>1</v>
      </c>
      <c r="B25" s="10">
        <f>E5</f>
        <v>20000000</v>
      </c>
      <c r="C25">
        <v>12</v>
      </c>
      <c r="D25" s="3">
        <f>MIN(C25*E$10,E$14*B25)</f>
        <v>1200000</v>
      </c>
      <c r="E25" s="10">
        <f>B25-D25</f>
        <v>18800000</v>
      </c>
      <c r="F25" s="11">
        <f>D25*E$13-C25*E$12</f>
        <v>1800000</v>
      </c>
      <c r="G25" s="12">
        <f>NPV(E16,F25)</f>
        <v>1666666.6666666665</v>
      </c>
      <c r="J25" s="12">
        <f>I19</f>
        <v>60255294.113743626</v>
      </c>
      <c r="K25" s="10">
        <f>I20</f>
        <v>49805494.473222941</v>
      </c>
    </row>
    <row r="26" spans="1:12" x14ac:dyDescent="0.25">
      <c r="A26">
        <v>2</v>
      </c>
      <c r="B26" s="3">
        <f>E25*(1+E$7)</f>
        <v>22560000</v>
      </c>
      <c r="C26">
        <f>MIN(C25*(1+E$15),E$19)</f>
        <v>18</v>
      </c>
      <c r="D26" s="3">
        <f t="shared" ref="D26:D29" si="0">MIN(C26*E$10,E$14*B26)</f>
        <v>1800000</v>
      </c>
      <c r="E26" s="10">
        <f>B26-D26</f>
        <v>20760000</v>
      </c>
      <c r="F26" s="11">
        <f>D26*E$13-C26*E$12</f>
        <v>2700000</v>
      </c>
      <c r="G26" s="12">
        <f>NPV(E$16,F$25:F26)</f>
        <v>3981481.4814814813</v>
      </c>
      <c r="I26">
        <v>40</v>
      </c>
      <c r="J26" s="15">
        <f t="dataTable" ref="J26:K36" dt2D="0" dtr="0" r1="E19"/>
        <v>55782577.265657313</v>
      </c>
      <c r="K26" s="16">
        <v>142115990.28743085</v>
      </c>
    </row>
    <row r="27" spans="1:12" x14ac:dyDescent="0.25">
      <c r="A27">
        <v>3</v>
      </c>
      <c r="B27" s="3">
        <f t="shared" ref="B27:B29" si="1">E26*(1+E$7)</f>
        <v>24912000</v>
      </c>
      <c r="C27">
        <f t="shared" ref="C27:C29" si="2">MIN(C26*(1+E$15),E$19)</f>
        <v>27</v>
      </c>
      <c r="D27" s="3">
        <f t="shared" si="0"/>
        <v>2700000</v>
      </c>
      <c r="E27" s="10">
        <f t="shared" ref="E27:E29" si="3">B27-D27</f>
        <v>22212000</v>
      </c>
      <c r="F27" s="11">
        <f t="shared" ref="F27:F29" si="4">D27*E$13-C27*E$12</f>
        <v>4050000</v>
      </c>
      <c r="G27" s="12">
        <f>NPV(E$16,F$25:F27)</f>
        <v>7196502.0576131679</v>
      </c>
      <c r="I27">
        <v>41</v>
      </c>
      <c r="J27" s="15">
        <v>56942101.906898715</v>
      </c>
      <c r="K27" s="16">
        <v>117313174.33727746</v>
      </c>
    </row>
    <row r="28" spans="1:12" x14ac:dyDescent="0.25">
      <c r="A28">
        <v>4</v>
      </c>
      <c r="B28" s="3">
        <f t="shared" si="1"/>
        <v>26654400</v>
      </c>
      <c r="C28">
        <f t="shared" si="2"/>
        <v>40.5</v>
      </c>
      <c r="D28" s="3">
        <f t="shared" si="0"/>
        <v>4050000</v>
      </c>
      <c r="E28" s="10">
        <f t="shared" si="3"/>
        <v>22604400</v>
      </c>
      <c r="F28" s="11">
        <f t="shared" si="4"/>
        <v>6075000</v>
      </c>
      <c r="G28" s="12">
        <f>NPV(E$16,F$25:F28)</f>
        <v>11661808.413351621</v>
      </c>
      <c r="I28">
        <v>42</v>
      </c>
      <c r="J28" s="15">
        <v>58046499.309180342</v>
      </c>
      <c r="K28" s="16">
        <v>94810614.382592633</v>
      </c>
    </row>
    <row r="29" spans="1:12" x14ac:dyDescent="0.25">
      <c r="A29">
        <v>5</v>
      </c>
      <c r="B29" s="3">
        <f t="shared" si="1"/>
        <v>27125280</v>
      </c>
      <c r="C29">
        <f t="shared" si="2"/>
        <v>44</v>
      </c>
      <c r="D29" s="3">
        <f t="shared" si="0"/>
        <v>4400000</v>
      </c>
      <c r="E29" s="10">
        <f t="shared" si="3"/>
        <v>22725280</v>
      </c>
      <c r="F29" s="11">
        <f t="shared" si="4"/>
        <v>6600000</v>
      </c>
      <c r="G29" s="12">
        <f>NPV(E$16,F$25:F29)</f>
        <v>16153657.513774393</v>
      </c>
      <c r="I29">
        <v>43</v>
      </c>
      <c r="J29" s="15">
        <v>59150896.711461969</v>
      </c>
      <c r="K29" s="16">
        <v>72308054.42790772</v>
      </c>
    </row>
    <row r="30" spans="1:12" x14ac:dyDescent="0.25">
      <c r="A30">
        <v>6</v>
      </c>
      <c r="B30" s="3">
        <f t="shared" ref="B30:B49" si="5">E29*(1+E$7)</f>
        <v>27270336</v>
      </c>
      <c r="C30">
        <f t="shared" ref="C30:C49" si="6">MIN(C29*(1+E$15),E$19)</f>
        <v>44</v>
      </c>
      <c r="D30" s="3">
        <f t="shared" ref="D30:D49" si="7">MIN(C30*E$10,E$14*B30)</f>
        <v>4400000</v>
      </c>
      <c r="E30" s="10">
        <f t="shared" ref="E30:E49" si="8">B30-D30</f>
        <v>22870336</v>
      </c>
      <c r="F30" s="11">
        <f t="shared" ref="F30:F49" si="9">D30*E$13-C30*E$12</f>
        <v>6600000</v>
      </c>
      <c r="G30" s="12">
        <f>NPV(E$16,F$25:F30)</f>
        <v>20312777.051202882</v>
      </c>
      <c r="I30">
        <v>44</v>
      </c>
      <c r="J30" s="15">
        <v>60255294.113743626</v>
      </c>
      <c r="K30" s="16">
        <v>49805494.473222941</v>
      </c>
    </row>
    <row r="31" spans="1:12" x14ac:dyDescent="0.25">
      <c r="A31">
        <v>7</v>
      </c>
      <c r="B31" s="3">
        <f t="shared" si="5"/>
        <v>27444403.199999999</v>
      </c>
      <c r="C31">
        <f t="shared" si="6"/>
        <v>44</v>
      </c>
      <c r="D31" s="3">
        <f t="shared" si="7"/>
        <v>4400000</v>
      </c>
      <c r="E31" s="10">
        <f t="shared" si="8"/>
        <v>23044403.199999999</v>
      </c>
      <c r="F31" s="11">
        <f t="shared" si="9"/>
        <v>6600000</v>
      </c>
      <c r="G31" s="12">
        <f>NPV(E$16,F$25:F31)</f>
        <v>24163813.659932967</v>
      </c>
      <c r="I31">
        <v>45</v>
      </c>
      <c r="J31" s="15">
        <v>61359691.516025245</v>
      </c>
      <c r="K31" s="16">
        <v>27302934.518538136</v>
      </c>
    </row>
    <row r="32" spans="1:12" x14ac:dyDescent="0.25">
      <c r="A32">
        <v>8</v>
      </c>
      <c r="B32" s="3">
        <f t="shared" si="5"/>
        <v>27653283.84</v>
      </c>
      <c r="C32">
        <f t="shared" si="6"/>
        <v>44</v>
      </c>
      <c r="D32" s="3">
        <f t="shared" si="7"/>
        <v>4400000</v>
      </c>
      <c r="E32" s="10">
        <f t="shared" si="8"/>
        <v>23253283.84</v>
      </c>
      <c r="F32" s="11">
        <f t="shared" si="9"/>
        <v>6600000</v>
      </c>
      <c r="G32" s="12">
        <f>NPV(E$16,F$25:F32)</f>
        <v>27729588.297646008</v>
      </c>
      <c r="I32">
        <v>46</v>
      </c>
      <c r="J32" s="15">
        <v>62464088.91830691</v>
      </c>
      <c r="K32" s="16">
        <v>4800374.5638532359</v>
      </c>
    </row>
    <row r="33" spans="1:11" x14ac:dyDescent="0.25">
      <c r="A33">
        <v>9</v>
      </c>
      <c r="B33" s="3">
        <f t="shared" si="5"/>
        <v>27903940.607999999</v>
      </c>
      <c r="C33">
        <f t="shared" si="6"/>
        <v>44</v>
      </c>
      <c r="D33" s="3">
        <f t="shared" si="7"/>
        <v>4400000</v>
      </c>
      <c r="E33" s="10">
        <f t="shared" si="8"/>
        <v>23503940.607999999</v>
      </c>
      <c r="F33" s="11">
        <f t="shared" si="9"/>
        <v>6600000</v>
      </c>
      <c r="G33" s="12">
        <f>NPV(E$16,F$25:F33)</f>
        <v>31031231.480713639</v>
      </c>
      <c r="I33">
        <v>47</v>
      </c>
      <c r="J33" s="15">
        <v>57914672.693571672</v>
      </c>
      <c r="K33" s="16">
        <v>60972.058334264351</v>
      </c>
    </row>
    <row r="34" spans="1:11" x14ac:dyDescent="0.25">
      <c r="A34">
        <v>10</v>
      </c>
      <c r="B34" s="3">
        <f t="shared" si="5"/>
        <v>28204728.729599997</v>
      </c>
      <c r="C34">
        <f t="shared" si="6"/>
        <v>44</v>
      </c>
      <c r="D34" s="3">
        <f t="shared" si="7"/>
        <v>4400000</v>
      </c>
      <c r="E34" s="10">
        <f t="shared" si="8"/>
        <v>23804728.729599997</v>
      </c>
      <c r="F34" s="11">
        <f t="shared" si="9"/>
        <v>6600000</v>
      </c>
      <c r="G34" s="12">
        <f>NPV(E$16,F$25:F34)</f>
        <v>34088308.502072558</v>
      </c>
      <c r="I34">
        <v>48</v>
      </c>
      <c r="J34" s="15">
        <v>53504633.013713472</v>
      </c>
      <c r="K34" s="16">
        <v>5437.5167071185024</v>
      </c>
    </row>
    <row r="35" spans="1:11" x14ac:dyDescent="0.25">
      <c r="A35">
        <v>11</v>
      </c>
      <c r="B35" s="3">
        <f t="shared" si="5"/>
        <v>28565674.475519996</v>
      </c>
      <c r="C35">
        <f t="shared" si="6"/>
        <v>44</v>
      </c>
      <c r="D35" s="3">
        <f t="shared" si="7"/>
        <v>4400000</v>
      </c>
      <c r="E35" s="10">
        <f t="shared" si="8"/>
        <v>24165674.475519996</v>
      </c>
      <c r="F35" s="11">
        <f t="shared" si="9"/>
        <v>6600000</v>
      </c>
      <c r="G35" s="12">
        <f>NPV(E$16,F$25:F35)</f>
        <v>36918935.373701178</v>
      </c>
      <c r="I35">
        <v>49</v>
      </c>
      <c r="J35" s="15">
        <v>50076106.655267991</v>
      </c>
      <c r="K35" s="16">
        <v>1190.0479725209971</v>
      </c>
    </row>
    <row r="36" spans="1:11" x14ac:dyDescent="0.25">
      <c r="A36">
        <v>12</v>
      </c>
      <c r="B36" s="3">
        <f t="shared" si="5"/>
        <v>28998809.370623995</v>
      </c>
      <c r="C36">
        <f t="shared" si="6"/>
        <v>44</v>
      </c>
      <c r="D36" s="3">
        <f t="shared" si="7"/>
        <v>4400000</v>
      </c>
      <c r="E36" s="10">
        <f t="shared" si="8"/>
        <v>24598809.370623995</v>
      </c>
      <c r="F36" s="11">
        <f t="shared" si="9"/>
        <v>6600000</v>
      </c>
      <c r="G36" s="12">
        <f>NPV(E$16,F$25:F36)</f>
        <v>39539886.180764727</v>
      </c>
      <c r="I36">
        <v>50</v>
      </c>
      <c r="J36" s="15">
        <v>47188339.040573806</v>
      </c>
      <c r="K36" s="16">
        <v>369.73813889847702</v>
      </c>
    </row>
    <row r="37" spans="1:11" x14ac:dyDescent="0.25">
      <c r="A37">
        <v>13</v>
      </c>
      <c r="B37" s="3">
        <f t="shared" si="5"/>
        <v>29518571.244748794</v>
      </c>
      <c r="C37">
        <f t="shared" si="6"/>
        <v>44</v>
      </c>
      <c r="D37" s="3">
        <f t="shared" si="7"/>
        <v>4400000</v>
      </c>
      <c r="E37" s="10">
        <f t="shared" si="8"/>
        <v>25118571.244748794</v>
      </c>
      <c r="F37" s="11">
        <f t="shared" si="9"/>
        <v>6600000</v>
      </c>
      <c r="G37" s="12">
        <f>NPV(E$16,F$25:F37)</f>
        <v>41966692.483601339</v>
      </c>
    </row>
    <row r="38" spans="1:11" x14ac:dyDescent="0.25">
      <c r="A38">
        <v>14</v>
      </c>
      <c r="B38" s="3">
        <f t="shared" si="5"/>
        <v>30142285.493698552</v>
      </c>
      <c r="C38">
        <f t="shared" si="6"/>
        <v>44</v>
      </c>
      <c r="D38" s="3">
        <f t="shared" si="7"/>
        <v>4400000</v>
      </c>
      <c r="E38" s="10">
        <f t="shared" si="8"/>
        <v>25742285.493698552</v>
      </c>
      <c r="F38" s="11">
        <f t="shared" si="9"/>
        <v>6600000</v>
      </c>
      <c r="G38" s="12">
        <f>NPV(E$16,F$25:F38)</f>
        <v>44213735.356598198</v>
      </c>
    </row>
    <row r="39" spans="1:11" x14ac:dyDescent="0.25">
      <c r="A39">
        <v>15</v>
      </c>
      <c r="B39" s="3">
        <f t="shared" si="5"/>
        <v>30890742.592438262</v>
      </c>
      <c r="C39">
        <f t="shared" si="6"/>
        <v>44</v>
      </c>
      <c r="D39" s="3">
        <f t="shared" si="7"/>
        <v>4400000</v>
      </c>
      <c r="E39" s="10">
        <f t="shared" si="8"/>
        <v>26490742.592438262</v>
      </c>
      <c r="F39" s="11">
        <f t="shared" si="9"/>
        <v>6600000</v>
      </c>
      <c r="G39" s="12">
        <f>NPV(E$16,F$25:F39)</f>
        <v>46294330.609373078</v>
      </c>
    </row>
    <row r="40" spans="1:11" x14ac:dyDescent="0.25">
      <c r="A40">
        <v>16</v>
      </c>
      <c r="B40" s="3">
        <f t="shared" si="5"/>
        <v>31788891.110925913</v>
      </c>
      <c r="C40">
        <f t="shared" si="6"/>
        <v>44</v>
      </c>
      <c r="D40" s="3">
        <f t="shared" si="7"/>
        <v>4400000</v>
      </c>
      <c r="E40" s="10">
        <f t="shared" si="8"/>
        <v>27388891.110925913</v>
      </c>
      <c r="F40" s="11">
        <f t="shared" si="9"/>
        <v>6600000</v>
      </c>
      <c r="G40" s="12">
        <f>NPV(E$16,F$25:F40)</f>
        <v>48220807.695275739</v>
      </c>
    </row>
    <row r="41" spans="1:11" x14ac:dyDescent="0.25">
      <c r="A41">
        <v>17</v>
      </c>
      <c r="B41" s="3">
        <f t="shared" si="5"/>
        <v>32866669.333111092</v>
      </c>
      <c r="C41">
        <f t="shared" si="6"/>
        <v>44</v>
      </c>
      <c r="D41" s="3">
        <f t="shared" si="7"/>
        <v>4400000</v>
      </c>
      <c r="E41" s="10">
        <f t="shared" si="8"/>
        <v>28466669.333111092</v>
      </c>
      <c r="F41" s="11">
        <f t="shared" si="9"/>
        <v>6600000</v>
      </c>
      <c r="G41" s="12">
        <f>NPV(E$16,F$25:F41)</f>
        <v>50004582.774815239</v>
      </c>
    </row>
    <row r="42" spans="1:11" x14ac:dyDescent="0.25">
      <c r="A42">
        <v>18</v>
      </c>
      <c r="B42" s="3">
        <f t="shared" si="5"/>
        <v>34160003.199733309</v>
      </c>
      <c r="C42">
        <f t="shared" si="6"/>
        <v>44</v>
      </c>
      <c r="D42" s="3">
        <f t="shared" si="7"/>
        <v>4400000</v>
      </c>
      <c r="E42" s="10">
        <f t="shared" si="8"/>
        <v>29760003.199733309</v>
      </c>
      <c r="F42" s="11">
        <f t="shared" si="9"/>
        <v>6600000</v>
      </c>
      <c r="G42" s="12">
        <f>NPV(E$16,F$25:F42)</f>
        <v>51656226.366981439</v>
      </c>
    </row>
    <row r="43" spans="1:11" x14ac:dyDescent="0.25">
      <c r="A43">
        <v>19</v>
      </c>
      <c r="B43" s="3">
        <f t="shared" si="5"/>
        <v>35712003.839679971</v>
      </c>
      <c r="C43">
        <f t="shared" si="6"/>
        <v>44</v>
      </c>
      <c r="D43" s="3">
        <f t="shared" si="7"/>
        <v>4400000</v>
      </c>
      <c r="E43" s="10">
        <f t="shared" si="8"/>
        <v>31312003.839679971</v>
      </c>
      <c r="F43" s="11">
        <f t="shared" si="9"/>
        <v>6600000</v>
      </c>
      <c r="G43" s="12">
        <f>NPV(E$16,F$25:F43)</f>
        <v>53185525.989357561</v>
      </c>
    </row>
    <row r="44" spans="1:11" x14ac:dyDescent="0.25">
      <c r="A44">
        <v>20</v>
      </c>
      <c r="B44" s="3">
        <f t="shared" si="5"/>
        <v>37574404.607615963</v>
      </c>
      <c r="C44">
        <f t="shared" si="6"/>
        <v>44</v>
      </c>
      <c r="D44" s="3">
        <f t="shared" si="7"/>
        <v>4400000</v>
      </c>
      <c r="E44" s="10">
        <f t="shared" si="8"/>
        <v>33174404.607615963</v>
      </c>
      <c r="F44" s="11">
        <f t="shared" si="9"/>
        <v>6600000</v>
      </c>
      <c r="G44" s="12">
        <f>NPV(E$16,F$25:F44)</f>
        <v>54601544.158224329</v>
      </c>
    </row>
    <row r="45" spans="1:11" x14ac:dyDescent="0.25">
      <c r="A45">
        <v>21</v>
      </c>
      <c r="B45" s="3">
        <f t="shared" si="5"/>
        <v>39809285.529139154</v>
      </c>
      <c r="C45">
        <f t="shared" si="6"/>
        <v>44</v>
      </c>
      <c r="D45" s="3">
        <f t="shared" si="7"/>
        <v>4400000</v>
      </c>
      <c r="E45" s="10">
        <f t="shared" si="8"/>
        <v>35409285.529139154</v>
      </c>
      <c r="F45" s="11">
        <f t="shared" si="9"/>
        <v>6600000</v>
      </c>
      <c r="G45" s="12">
        <f>NPV(E$16,F$25:F45)</f>
        <v>55912672.092360236</v>
      </c>
    </row>
    <row r="46" spans="1:11" x14ac:dyDescent="0.25">
      <c r="A46">
        <v>22</v>
      </c>
      <c r="B46" s="3">
        <f t="shared" si="5"/>
        <v>42491142.634966984</v>
      </c>
      <c r="C46">
        <f t="shared" si="6"/>
        <v>44</v>
      </c>
      <c r="D46" s="3">
        <f t="shared" si="7"/>
        <v>4400000</v>
      </c>
      <c r="E46" s="10">
        <f t="shared" si="8"/>
        <v>38091142.634966984</v>
      </c>
      <c r="F46" s="11">
        <f t="shared" si="9"/>
        <v>6600000</v>
      </c>
      <c r="G46" s="12">
        <f>NPV(E$16,F$25:F46)</f>
        <v>57126679.438782364</v>
      </c>
    </row>
    <row r="47" spans="1:11" x14ac:dyDescent="0.25">
      <c r="A47">
        <v>23</v>
      </c>
      <c r="B47" s="3">
        <f t="shared" si="5"/>
        <v>45709371.161960378</v>
      </c>
      <c r="C47">
        <f t="shared" si="6"/>
        <v>44</v>
      </c>
      <c r="D47" s="3">
        <f t="shared" si="7"/>
        <v>4400000</v>
      </c>
      <c r="E47" s="10">
        <f t="shared" si="8"/>
        <v>41309371.161960378</v>
      </c>
      <c r="F47" s="11">
        <f t="shared" si="9"/>
        <v>6600000</v>
      </c>
      <c r="G47" s="12">
        <f>NPV(E$16,F$25:F47)</f>
        <v>58250760.31509915</v>
      </c>
    </row>
    <row r="48" spans="1:11" x14ac:dyDescent="0.25">
      <c r="A48">
        <v>24</v>
      </c>
      <c r="B48" s="3">
        <f t="shared" si="5"/>
        <v>49571245.394352451</v>
      </c>
      <c r="C48">
        <f t="shared" si="6"/>
        <v>44</v>
      </c>
      <c r="D48" s="3">
        <f t="shared" si="7"/>
        <v>4400000</v>
      </c>
      <c r="E48" s="10">
        <f t="shared" si="8"/>
        <v>45171245.394352451</v>
      </c>
      <c r="F48" s="11">
        <f t="shared" si="9"/>
        <v>6600000</v>
      </c>
      <c r="G48" s="12">
        <f>NPV(E$16,F$25:F48)</f>
        <v>59291575.941318393</v>
      </c>
    </row>
    <row r="49" spans="1:7" x14ac:dyDescent="0.25">
      <c r="A49">
        <v>25</v>
      </c>
      <c r="B49" s="3">
        <f t="shared" si="5"/>
        <v>54205494.473222941</v>
      </c>
      <c r="C49">
        <f t="shared" si="6"/>
        <v>44</v>
      </c>
      <c r="D49" s="3">
        <f t="shared" si="7"/>
        <v>4400000</v>
      </c>
      <c r="E49" s="10">
        <f t="shared" si="8"/>
        <v>49805494.473222941</v>
      </c>
      <c r="F49" s="11">
        <f t="shared" si="9"/>
        <v>6600000</v>
      </c>
      <c r="G49" s="12">
        <f>NPV(E$16,F$25:F49)</f>
        <v>60255294.113743626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Le Moyne College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LeMoyne College</dc:creator>
  <cp:lastModifiedBy>LeMoyne College</cp:lastModifiedBy>
  <dcterms:created xsi:type="dcterms:W3CDTF">2015-03-17T14:25:00Z</dcterms:created>
  <dcterms:modified xsi:type="dcterms:W3CDTF">2015-03-19T14:12:20Z</dcterms:modified>
</cp:coreProperties>
</file>