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0" windowWidth="15480" windowHeight="9975" activeTab="2"/>
  </bookViews>
  <sheets>
    <sheet name="Problem 1" sheetId="1" r:id="rId1"/>
    <sheet name="Problem 2" sheetId="5" r:id="rId2"/>
    <sheet name="Problem 3" sheetId="3" r:id="rId3"/>
  </sheets>
  <calcPr calcId="145621"/>
</workbook>
</file>

<file path=xl/calcChain.xml><?xml version="1.0" encoding="utf-8"?>
<calcChain xmlns="http://schemas.openxmlformats.org/spreadsheetml/2006/main">
  <c r="F42" i="1" l="1"/>
  <c r="C3" i="1"/>
  <c r="C4" i="1"/>
  <c r="C5" i="1"/>
  <c r="G4" i="3" l="1"/>
  <c r="G6" i="3" s="1"/>
  <c r="F4" i="3"/>
  <c r="F6" i="3" s="1"/>
  <c r="E4" i="3"/>
  <c r="E6" i="3" s="1"/>
  <c r="D4" i="3"/>
  <c r="D6" i="3" s="1"/>
  <c r="C4" i="3"/>
  <c r="C6" i="3" s="1"/>
  <c r="I6" i="3" s="1"/>
  <c r="C25" i="5"/>
  <c r="C24" i="5"/>
  <c r="D22" i="5" l="1"/>
  <c r="C5" i="3"/>
  <c r="E5" i="3"/>
  <c r="G5" i="3"/>
  <c r="I4" i="3"/>
  <c r="D5" i="3"/>
  <c r="F5" i="3"/>
  <c r="E22" i="5"/>
  <c r="D21" i="5"/>
  <c r="D20" i="5"/>
  <c r="D19" i="5"/>
  <c r="D18" i="5"/>
  <c r="E17" i="5" s="1"/>
  <c r="D17" i="5"/>
  <c r="D16" i="5"/>
  <c r="E15" i="5" s="1"/>
  <c r="D15" i="5"/>
  <c r="D14" i="5"/>
  <c r="E13" i="5" s="1"/>
  <c r="D13" i="5"/>
  <c r="D12" i="5"/>
  <c r="E11" i="5" s="1"/>
  <c r="D11" i="5"/>
  <c r="D10" i="5"/>
  <c r="E9" i="5" s="1"/>
  <c r="D9" i="5"/>
  <c r="D8" i="5"/>
  <c r="I7" i="5"/>
  <c r="D7" i="5"/>
  <c r="I6" i="5"/>
  <c r="D6" i="5"/>
  <c r="I5" i="5"/>
  <c r="D5" i="5"/>
  <c r="I4" i="5"/>
  <c r="D4" i="5"/>
  <c r="I3" i="5"/>
  <c r="E19" i="5" l="1"/>
  <c r="I5" i="3"/>
  <c r="E8" i="5"/>
  <c r="E10" i="5"/>
  <c r="E12" i="5"/>
  <c r="E14" i="5"/>
  <c r="E16" i="5"/>
  <c r="E18" i="5"/>
  <c r="E20" i="5"/>
  <c r="E21" i="5"/>
  <c r="D3" i="5"/>
  <c r="F21" i="1" l="1"/>
  <c r="F20" i="1"/>
  <c r="F24" i="1" s="1"/>
  <c r="F19" i="1"/>
  <c r="C10" i="1" l="1"/>
  <c r="C11" i="1"/>
  <c r="C12" i="1" s="1"/>
  <c r="E27" i="1"/>
  <c r="F27" i="1" s="1"/>
  <c r="F38" i="1"/>
  <c r="I38" i="1" s="1"/>
  <c r="C13" i="1" l="1"/>
  <c r="C18" i="1" s="1"/>
  <c r="E28" i="1"/>
  <c r="F28" i="1" s="1"/>
  <c r="I27" i="1"/>
  <c r="I28" i="1" l="1"/>
  <c r="E29" i="1"/>
  <c r="F29" i="1" s="1"/>
  <c r="E30" i="1" l="1"/>
  <c r="F30" i="1" s="1"/>
  <c r="I29" i="1"/>
  <c r="I30" i="1" l="1"/>
  <c r="E31" i="1"/>
  <c r="F31" i="1" s="1"/>
  <c r="E32" i="1" l="1"/>
  <c r="F32" i="1" s="1"/>
  <c r="I31" i="1"/>
  <c r="I32" i="1" l="1"/>
  <c r="E33" i="1"/>
  <c r="F33" i="1" s="1"/>
  <c r="E34" i="1" l="1"/>
  <c r="F34" i="1" s="1"/>
  <c r="I33" i="1"/>
  <c r="I34" i="1" l="1"/>
  <c r="E35" i="1"/>
  <c r="F35" i="1" s="1"/>
  <c r="E36" i="1" l="1"/>
  <c r="F36" i="1" s="1"/>
  <c r="I35" i="1"/>
  <c r="I36" i="1" l="1"/>
  <c r="E37" i="1"/>
  <c r="F37" i="1" s="1"/>
  <c r="I37" i="1" l="1"/>
  <c r="E38" i="1"/>
  <c r="G27" i="1" a="1"/>
  <c r="G27" i="1" l="1"/>
  <c r="G29" i="1"/>
  <c r="G33" i="1"/>
  <c r="G28" i="1"/>
  <c r="G32" i="1"/>
  <c r="G36" i="1"/>
  <c r="G37" i="1"/>
  <c r="G31" i="1"/>
  <c r="G35" i="1"/>
  <c r="G30" i="1"/>
  <c r="G34" i="1"/>
  <c r="G38" i="1"/>
  <c r="G40" i="1" l="1"/>
  <c r="E5" i="5"/>
  <c r="F5" i="5"/>
  <c r="E4" i="5"/>
  <c r="F4" i="5"/>
  <c r="J4" i="5" s="1"/>
  <c r="E3" i="5"/>
  <c r="F3" i="5" s="1"/>
  <c r="J3" i="5" s="1"/>
  <c r="E7" i="5"/>
  <c r="F7" i="5" s="1"/>
  <c r="J7" i="5" s="1"/>
  <c r="E6" i="5"/>
  <c r="F6" i="5" s="1"/>
  <c r="J6" i="5" s="1"/>
  <c r="J5" i="5"/>
</calcChain>
</file>

<file path=xl/sharedStrings.xml><?xml version="1.0" encoding="utf-8"?>
<sst xmlns="http://schemas.openxmlformats.org/spreadsheetml/2006/main" count="54" uniqueCount="52">
  <si>
    <t>Total Revenue</t>
  </si>
  <si>
    <t>mean</t>
  </si>
  <si>
    <t>trials</t>
  </si>
  <si>
    <t>Average</t>
  </si>
  <si>
    <t>Maximum</t>
  </si>
  <si>
    <t>Minimum</t>
  </si>
  <si>
    <t># classes</t>
  </si>
  <si>
    <t>width</t>
  </si>
  <si>
    <t>start</t>
  </si>
  <si>
    <t>end</t>
  </si>
  <si>
    <t>frequency</t>
  </si>
  <si>
    <t>period</t>
  </si>
  <si>
    <t>slope</t>
  </si>
  <si>
    <t>intercept</t>
  </si>
  <si>
    <t>ratio</t>
  </si>
  <si>
    <t>SI</t>
  </si>
  <si>
    <t>forecast</t>
  </si>
  <si>
    <t>Forecast</t>
  </si>
  <si>
    <t>Actual</t>
  </si>
  <si>
    <t>Tuesday</t>
  </si>
  <si>
    <t>Wednesday</t>
  </si>
  <si>
    <t>Thursday</t>
  </si>
  <si>
    <t>Friday</t>
  </si>
  <si>
    <t>Saturday</t>
  </si>
  <si>
    <t>error</t>
  </si>
  <si>
    <t>sq error</t>
  </si>
  <si>
    <t>abs error</t>
  </si>
  <si>
    <t>bias</t>
  </si>
  <si>
    <t>MSE</t>
  </si>
  <si>
    <t>MAD</t>
  </si>
  <si>
    <t>actual</t>
  </si>
  <si>
    <t>y-trendline</t>
  </si>
  <si>
    <t>Given Information</t>
  </si>
  <si>
    <t># of enrolled students</t>
  </si>
  <si>
    <t>stdev</t>
  </si>
  <si>
    <t>% opting for room &amp; board</t>
  </si>
  <si>
    <t>average tuition per student</t>
  </si>
  <si>
    <t>room &amp; board fee per student</t>
  </si>
  <si>
    <t>Model Calculations</t>
  </si>
  <si>
    <t># students opting for room &amp; board</t>
  </si>
  <si>
    <t>room &amp; board revenue</t>
  </si>
  <si>
    <t>tuition revenue</t>
  </si>
  <si>
    <t>total Revenue</t>
  </si>
  <si>
    <t>Simulation Results</t>
  </si>
  <si>
    <t>ave</t>
  </si>
  <si>
    <t>grades</t>
  </si>
  <si>
    <t>90-100</t>
  </si>
  <si>
    <t>80's</t>
  </si>
  <si>
    <t>70's</t>
  </si>
  <si>
    <t>60's</t>
  </si>
  <si>
    <t>below 60</t>
  </si>
  <si>
    <t>% &lt;12,500,000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</si>
</sst>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">
    <xf numFmtId="0" fontId="0" fillId="0" borderId="0" xfId="0"/>
    <xf numFmtId="9" fontId="0" fillId="0" borderId="0" xfId="2" applyFont="1"/>
    <xf numFmtId="1" fontId="0" fillId="0" borderId="0" xfId="0" applyNumberFormat="1"/>
    <xf numFmtId="164" fontId="0" fillId="0" borderId="0" xfId="1" applyNumberFormat="1" applyFont="1"/>
    <xf numFmtId="164" fontId="0" fillId="0" borderId="0" xfId="0" applyNumberFormat="1"/>
    <xf numFmtId="44" fontId="0" fillId="0" borderId="0" xfId="0" applyNumberFormat="1"/>
    <xf numFmtId="0" fontId="0" fillId="0" borderId="1" xfId="0" applyBorder="1"/>
    <xf numFmtId="0" fontId="2" fillId="2" borderId="0" xfId="0" applyFont="1" applyFill="1"/>
    <xf numFmtId="0" fontId="0" fillId="0" borderId="0" xfId="0" quotePrefix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Frequency Histogram for Total Revenue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'Problem 1'!$I$27:$I$38</c:f>
              <c:numCache>
                <c:formatCode>_("$"* #,##0.00_);_("$"* \(#,##0.00\);_("$"* "-"??_);_(@_)</c:formatCode>
                <c:ptCount val="12"/>
                <c:pt idx="0">
                  <c:v>11.320450386057177</c:v>
                </c:pt>
                <c:pt idx="1">
                  <c:v>11.597963018076108</c:v>
                </c:pt>
                <c:pt idx="2">
                  <c:v>11.875475650095039</c:v>
                </c:pt>
                <c:pt idx="3">
                  <c:v>12.15298828211397</c:v>
                </c:pt>
                <c:pt idx="4">
                  <c:v>12.430500914132901</c:v>
                </c:pt>
                <c:pt idx="5">
                  <c:v>12.708013546151832</c:v>
                </c:pt>
                <c:pt idx="6">
                  <c:v>12.985526178170764</c:v>
                </c:pt>
                <c:pt idx="7">
                  <c:v>13.263038810189695</c:v>
                </c:pt>
                <c:pt idx="8">
                  <c:v>13.540551442208626</c:v>
                </c:pt>
                <c:pt idx="9">
                  <c:v>13.818064074227557</c:v>
                </c:pt>
                <c:pt idx="10">
                  <c:v>14.095576706246488</c:v>
                </c:pt>
                <c:pt idx="11">
                  <c:v>14.373089338265428</c:v>
                </c:pt>
              </c:numCache>
            </c:numRef>
          </c:cat>
          <c:val>
            <c:numRef>
              <c:f>'Problem 1'!$G$27:$G$38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6</c:v>
                </c:pt>
                <c:pt idx="3">
                  <c:v>16</c:v>
                </c:pt>
                <c:pt idx="4">
                  <c:v>16</c:v>
                </c:pt>
                <c:pt idx="5">
                  <c:v>35</c:v>
                </c:pt>
                <c:pt idx="6">
                  <c:v>35</c:v>
                </c:pt>
                <c:pt idx="7">
                  <c:v>38</c:v>
                </c:pt>
                <c:pt idx="8">
                  <c:v>27</c:v>
                </c:pt>
                <c:pt idx="9">
                  <c:v>11</c:v>
                </c:pt>
                <c:pt idx="10">
                  <c:v>10</c:v>
                </c:pt>
                <c:pt idx="11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8851456"/>
        <c:axId val="288853376"/>
      </c:barChart>
      <c:catAx>
        <c:axId val="2888514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Revenue ($M)</a:t>
                </a:r>
              </a:p>
            </c:rich>
          </c:tx>
          <c:layout/>
          <c:overlay val="0"/>
        </c:title>
        <c:numFmt formatCode="_(&quot;$&quot;* #,##0.00_);_(&quot;$&quot;* \(#,##0.00\);_(&quot;$&quot;* &quot;-&quot;??_);_(@_)" sourceLinked="1"/>
        <c:majorTickMark val="out"/>
        <c:minorTickMark val="none"/>
        <c:tickLblPos val="nextTo"/>
        <c:crossAx val="288853376"/>
        <c:crosses val="autoZero"/>
        <c:auto val="1"/>
        <c:lblAlgn val="ctr"/>
        <c:lblOffset val="100"/>
        <c:noMultiLvlLbl val="0"/>
      </c:catAx>
      <c:valAx>
        <c:axId val="2888533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888514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-0.18547731229336709"/>
                  <c:y val="-0.28191673957422014"/>
                </c:manualLayout>
              </c:layout>
              <c:numFmt formatCode="General" sourceLinked="0"/>
            </c:trendlineLbl>
          </c:trendline>
          <c:xVal>
            <c:numRef>
              <c:f>'Problem 2'!$B$3:$B$22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xVal>
          <c:yVal>
            <c:numRef>
              <c:f>'Problem 2'!$C$3:$C$22</c:f>
              <c:numCache>
                <c:formatCode>General</c:formatCode>
                <c:ptCount val="20"/>
                <c:pt idx="0">
                  <c:v>20</c:v>
                </c:pt>
                <c:pt idx="1">
                  <c:v>45</c:v>
                </c:pt>
                <c:pt idx="2">
                  <c:v>85</c:v>
                </c:pt>
                <c:pt idx="3">
                  <c:v>78</c:v>
                </c:pt>
                <c:pt idx="4">
                  <c:v>52</c:v>
                </c:pt>
                <c:pt idx="5">
                  <c:v>25</c:v>
                </c:pt>
                <c:pt idx="6">
                  <c:v>47</c:v>
                </c:pt>
                <c:pt idx="7">
                  <c:v>95</c:v>
                </c:pt>
                <c:pt idx="8">
                  <c:v>93</c:v>
                </c:pt>
                <c:pt idx="9">
                  <c:v>58</c:v>
                </c:pt>
                <c:pt idx="10">
                  <c:v>31</c:v>
                </c:pt>
                <c:pt idx="11">
                  <c:v>56</c:v>
                </c:pt>
                <c:pt idx="12">
                  <c:v>102</c:v>
                </c:pt>
                <c:pt idx="13">
                  <c:v>105</c:v>
                </c:pt>
                <c:pt idx="14">
                  <c:v>64</c:v>
                </c:pt>
                <c:pt idx="15">
                  <c:v>34</c:v>
                </c:pt>
                <c:pt idx="16">
                  <c:v>60</c:v>
                </c:pt>
                <c:pt idx="17">
                  <c:v>115</c:v>
                </c:pt>
                <c:pt idx="18">
                  <c:v>113</c:v>
                </c:pt>
                <c:pt idx="19">
                  <c:v>70</c:v>
                </c:pt>
              </c:numCache>
            </c:numRef>
          </c:yVal>
          <c:smooth val="0"/>
        </c:ser>
        <c:ser>
          <c:idx val="1"/>
          <c:order val="1"/>
          <c:spPr>
            <a:ln w="28575">
              <a:noFill/>
            </a:ln>
          </c:spPr>
          <c:xVal>
            <c:numRef>
              <c:f>'Problem 2'!$H$3:$H$7</c:f>
              <c:numCache>
                <c:formatCode>General</c:formatCode>
                <c:ptCount val="5"/>
                <c:pt idx="0">
                  <c:v>21</c:v>
                </c:pt>
                <c:pt idx="1">
                  <c:v>22</c:v>
                </c:pt>
                <c:pt idx="2">
                  <c:v>23</c:v>
                </c:pt>
                <c:pt idx="3">
                  <c:v>24</c:v>
                </c:pt>
                <c:pt idx="4">
                  <c:v>25</c:v>
                </c:pt>
              </c:numCache>
            </c:numRef>
          </c:xVal>
          <c:yVal>
            <c:numRef>
              <c:f>'Problem 2'!$J$3:$J$7</c:f>
              <c:numCache>
                <c:formatCode>0</c:formatCode>
                <c:ptCount val="5"/>
                <c:pt idx="0">
                  <c:v>38.758497009805637</c:v>
                </c:pt>
                <c:pt idx="1">
                  <c:v>73.673208645836823</c:v>
                </c:pt>
                <c:pt idx="2">
                  <c:v>139.32508042298147</c:v>
                </c:pt>
                <c:pt idx="3">
                  <c:v>134.52289811864142</c:v>
                </c:pt>
                <c:pt idx="4">
                  <c:v>84.005715552808709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9293440"/>
        <c:axId val="289295360"/>
      </c:scatterChart>
      <c:valAx>
        <c:axId val="2892934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periods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89295360"/>
        <c:crosses val="autoZero"/>
        <c:crossBetween val="midCat"/>
      </c:valAx>
      <c:valAx>
        <c:axId val="28929536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# of plowings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8929344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9525</xdr:colOff>
      <xdr:row>22</xdr:row>
      <xdr:rowOff>119062</xdr:rowOff>
    </xdr:from>
    <xdr:to>
      <xdr:col>17</xdr:col>
      <xdr:colOff>314325</xdr:colOff>
      <xdr:row>37</xdr:row>
      <xdr:rowOff>4762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466725</xdr:colOff>
      <xdr:row>10</xdr:row>
      <xdr:rowOff>147637</xdr:rowOff>
    </xdr:from>
    <xdr:to>
      <xdr:col>14</xdr:col>
      <xdr:colOff>161925</xdr:colOff>
      <xdr:row>25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8"/>
  <sheetViews>
    <sheetView topLeftCell="D25" zoomScale="140" zoomScaleNormal="140" workbookViewId="0">
      <selection activeCell="G46" sqref="G46"/>
    </sheetView>
  </sheetViews>
  <sheetFormatPr defaultRowHeight="15" x14ac:dyDescent="0.25"/>
  <cols>
    <col min="2" max="2" width="32.28515625" customWidth="1"/>
    <col min="3" max="3" width="15.28515625" bestFit="1" customWidth="1"/>
    <col min="5" max="5" width="14.5703125" customWidth="1"/>
    <col min="6" max="6" width="14.140625" customWidth="1"/>
  </cols>
  <sheetData>
    <row r="1" spans="1:12" x14ac:dyDescent="0.25">
      <c r="A1" s="7" t="s">
        <v>32</v>
      </c>
      <c r="B1" s="7"/>
      <c r="C1" s="7"/>
      <c r="D1" s="7"/>
      <c r="E1" s="7"/>
      <c r="F1" s="7"/>
    </row>
    <row r="2" spans="1:12" x14ac:dyDescent="0.25">
      <c r="E2" t="s">
        <v>1</v>
      </c>
      <c r="F2" t="s">
        <v>34</v>
      </c>
      <c r="K2" t="s">
        <v>45</v>
      </c>
    </row>
    <row r="3" spans="1:12" x14ac:dyDescent="0.25">
      <c r="B3" t="s">
        <v>33</v>
      </c>
      <c r="C3" s="2">
        <f ca="1">NORMINV(RAND(),E3,F3)</f>
        <v>362.09405632486653</v>
      </c>
      <c r="E3">
        <v>350</v>
      </c>
      <c r="F3">
        <v>10</v>
      </c>
    </row>
    <row r="4" spans="1:12" x14ac:dyDescent="0.25">
      <c r="B4" t="s">
        <v>36</v>
      </c>
      <c r="C4" s="3">
        <f ca="1">NORMINV(RAND(),E4,F4)</f>
        <v>30387.571749587627</v>
      </c>
      <c r="E4" s="3">
        <v>28000</v>
      </c>
      <c r="F4" s="3">
        <v>1200</v>
      </c>
      <c r="K4" t="s">
        <v>44</v>
      </c>
      <c r="L4">
        <v>87</v>
      </c>
    </row>
    <row r="5" spans="1:12" x14ac:dyDescent="0.25">
      <c r="B5" t="s">
        <v>35</v>
      </c>
      <c r="C5" s="1">
        <f ca="1">NORMINV(RAND(),E5,F5)</f>
        <v>0.76889686132974033</v>
      </c>
      <c r="E5" s="1">
        <v>0.75</v>
      </c>
      <c r="F5" s="1">
        <v>0.05</v>
      </c>
    </row>
    <row r="6" spans="1:12" x14ac:dyDescent="0.25">
      <c r="B6" t="s">
        <v>37</v>
      </c>
      <c r="C6" s="3">
        <v>12000</v>
      </c>
      <c r="K6" s="8" t="s">
        <v>46</v>
      </c>
      <c r="L6">
        <v>19</v>
      </c>
    </row>
    <row r="7" spans="1:12" x14ac:dyDescent="0.25">
      <c r="K7" t="s">
        <v>47</v>
      </c>
      <c r="L7">
        <v>5</v>
      </c>
    </row>
    <row r="8" spans="1:12" x14ac:dyDescent="0.25">
      <c r="A8" s="7" t="s">
        <v>38</v>
      </c>
      <c r="B8" s="7"/>
      <c r="C8" s="7"/>
      <c r="D8" s="7"/>
      <c r="E8" s="7"/>
      <c r="F8" s="7"/>
      <c r="K8" t="s">
        <v>48</v>
      </c>
      <c r="L8">
        <v>2</v>
      </c>
    </row>
    <row r="9" spans="1:12" x14ac:dyDescent="0.25">
      <c r="K9" t="s">
        <v>49</v>
      </c>
      <c r="L9">
        <v>1</v>
      </c>
    </row>
    <row r="10" spans="1:12" x14ac:dyDescent="0.25">
      <c r="B10" t="s">
        <v>41</v>
      </c>
      <c r="C10" s="4">
        <f ca="1">C3*C4</f>
        <v>11003159.116671106</v>
      </c>
      <c r="K10" t="s">
        <v>50</v>
      </c>
      <c r="L10">
        <v>3</v>
      </c>
    </row>
    <row r="11" spans="1:12" x14ac:dyDescent="0.25">
      <c r="B11" t="s">
        <v>39</v>
      </c>
      <c r="C11" s="2">
        <f ca="1">C5*C3</f>
        <v>278.41298341434407</v>
      </c>
    </row>
    <row r="12" spans="1:12" x14ac:dyDescent="0.25">
      <c r="B12" t="s">
        <v>40</v>
      </c>
      <c r="C12" s="3">
        <f ca="1">C11*C6</f>
        <v>3340955.8009721288</v>
      </c>
      <c r="E12" s="3"/>
      <c r="F12" s="3"/>
    </row>
    <row r="13" spans="1:12" x14ac:dyDescent="0.25">
      <c r="B13" t="s">
        <v>42</v>
      </c>
      <c r="C13" s="4">
        <f ca="1">C10+C12</f>
        <v>14344114.917643234</v>
      </c>
    </row>
    <row r="14" spans="1:12" x14ac:dyDescent="0.25">
      <c r="C14" s="3"/>
    </row>
    <row r="15" spans="1:12" x14ac:dyDescent="0.25">
      <c r="A15" s="7" t="s">
        <v>43</v>
      </c>
      <c r="B15" s="7"/>
      <c r="C15" s="7"/>
      <c r="D15" s="7"/>
      <c r="E15" s="7"/>
      <c r="F15" s="7"/>
    </row>
    <row r="16" spans="1:12" x14ac:dyDescent="0.25">
      <c r="C16" s="1"/>
      <c r="E16" s="1"/>
      <c r="F16" s="1"/>
    </row>
    <row r="17" spans="2:9" x14ac:dyDescent="0.25">
      <c r="B17" t="s">
        <v>2</v>
      </c>
      <c r="C17" t="s">
        <v>0</v>
      </c>
    </row>
    <row r="18" spans="2:9" x14ac:dyDescent="0.25">
      <c r="C18" s="4">
        <f ca="1">C13</f>
        <v>14344114.917643234</v>
      </c>
    </row>
    <row r="19" spans="2:9" x14ac:dyDescent="0.25">
      <c r="B19">
        <v>1</v>
      </c>
      <c r="C19" s="3">
        <f t="dataTable" ref="C19:C218" dt2D="0" dtr="0" r1="B18" ca="1"/>
        <v>13866856.152671427</v>
      </c>
      <c r="E19" t="s">
        <v>3</v>
      </c>
      <c r="F19" s="4">
        <f>AVERAGE(C19:C218)</f>
        <v>12876580.091122203</v>
      </c>
    </row>
    <row r="20" spans="2:9" x14ac:dyDescent="0.25">
      <c r="B20">
        <v>2</v>
      </c>
      <c r="C20" s="3">
        <v>12998255.9937273</v>
      </c>
      <c r="E20" t="s">
        <v>4</v>
      </c>
      <c r="F20" s="4">
        <f>MAX(C19:C218)</f>
        <v>14373089.338265428</v>
      </c>
    </row>
    <row r="21" spans="2:9" x14ac:dyDescent="0.25">
      <c r="B21">
        <v>3</v>
      </c>
      <c r="C21" s="3">
        <v>12569790.042519864</v>
      </c>
      <c r="E21" t="s">
        <v>5</v>
      </c>
      <c r="F21" s="4">
        <f>MIN(C19:C218)</f>
        <v>11042937.754038243</v>
      </c>
    </row>
    <row r="22" spans="2:9" x14ac:dyDescent="0.25">
      <c r="B22">
        <v>4</v>
      </c>
      <c r="C22" s="3">
        <v>12876509.386065818</v>
      </c>
    </row>
    <row r="23" spans="2:9" x14ac:dyDescent="0.25">
      <c r="B23">
        <v>5</v>
      </c>
      <c r="C23" s="3">
        <v>13525747.06273544</v>
      </c>
      <c r="E23" t="s">
        <v>6</v>
      </c>
      <c r="F23">
        <v>12</v>
      </c>
    </row>
    <row r="24" spans="2:9" x14ac:dyDescent="0.25">
      <c r="B24">
        <v>6</v>
      </c>
      <c r="C24" s="3">
        <v>13291996.626754673</v>
      </c>
      <c r="E24" t="s">
        <v>7</v>
      </c>
      <c r="F24" s="3">
        <f>(F20-F21)/F23</f>
        <v>277512.63201893214</v>
      </c>
    </row>
    <row r="25" spans="2:9" x14ac:dyDescent="0.25">
      <c r="B25">
        <v>7</v>
      </c>
      <c r="C25" s="3">
        <v>11675128.106587602</v>
      </c>
    </row>
    <row r="26" spans="2:9" x14ac:dyDescent="0.25">
      <c r="B26">
        <v>8</v>
      </c>
      <c r="C26" s="3">
        <v>12917397.524987593</v>
      </c>
      <c r="E26" t="s">
        <v>8</v>
      </c>
      <c r="F26" t="s">
        <v>9</v>
      </c>
      <c r="G26" t="s">
        <v>10</v>
      </c>
    </row>
    <row r="27" spans="2:9" x14ac:dyDescent="0.25">
      <c r="B27">
        <v>9</v>
      </c>
      <c r="C27" s="3">
        <v>13415154.216414876</v>
      </c>
      <c r="E27" s="4">
        <f>F21</f>
        <v>11042937.754038243</v>
      </c>
      <c r="F27" s="4">
        <f>E27+F24</f>
        <v>11320450.386057176</v>
      </c>
      <c r="G27">
        <f t="array" ref="G27:G38">FREQUENCY(C19:C218,F27:F38)</f>
        <v>1</v>
      </c>
      <c r="I27" s="5">
        <f>F27/1000000</f>
        <v>11.320450386057177</v>
      </c>
    </row>
    <row r="28" spans="2:9" x14ac:dyDescent="0.25">
      <c r="B28">
        <v>10</v>
      </c>
      <c r="C28" s="3">
        <v>13822004.358638072</v>
      </c>
      <c r="E28" s="4">
        <f>F27</f>
        <v>11320450.386057176</v>
      </c>
      <c r="F28" s="4">
        <f>E28+F$24</f>
        <v>11597963.018076107</v>
      </c>
      <c r="G28">
        <v>2</v>
      </c>
      <c r="I28" s="5">
        <f t="shared" ref="I28:I38" si="0">F28/1000000</f>
        <v>11.597963018076108</v>
      </c>
    </row>
    <row r="29" spans="2:9" x14ac:dyDescent="0.25">
      <c r="B29">
        <v>11</v>
      </c>
      <c r="C29" s="3">
        <v>12816950.022373535</v>
      </c>
      <c r="E29" s="4">
        <f t="shared" ref="E29:E38" si="1">F28</f>
        <v>11597963.018076107</v>
      </c>
      <c r="F29" s="4">
        <f t="shared" ref="F29:F37" si="2">E29+F$24</f>
        <v>11875475.650095038</v>
      </c>
      <c r="G29">
        <v>6</v>
      </c>
      <c r="I29" s="5">
        <f t="shared" si="0"/>
        <v>11.875475650095039</v>
      </c>
    </row>
    <row r="30" spans="2:9" x14ac:dyDescent="0.25">
      <c r="B30">
        <v>12</v>
      </c>
      <c r="C30" s="3">
        <v>13163966.02562305</v>
      </c>
      <c r="E30" s="4">
        <f t="shared" si="1"/>
        <v>11875475.650095038</v>
      </c>
      <c r="F30" s="4">
        <f t="shared" si="2"/>
        <v>12152988.282113969</v>
      </c>
      <c r="G30">
        <v>16</v>
      </c>
      <c r="I30" s="5">
        <f t="shared" si="0"/>
        <v>12.15298828211397</v>
      </c>
    </row>
    <row r="31" spans="2:9" x14ac:dyDescent="0.25">
      <c r="B31">
        <v>13</v>
      </c>
      <c r="C31" s="3">
        <v>12728568.964280447</v>
      </c>
      <c r="E31" s="4">
        <f t="shared" si="1"/>
        <v>12152988.282113969</v>
      </c>
      <c r="F31" s="4">
        <f t="shared" si="2"/>
        <v>12430500.914132901</v>
      </c>
      <c r="G31">
        <v>16</v>
      </c>
      <c r="I31" s="5">
        <f t="shared" si="0"/>
        <v>12.430500914132901</v>
      </c>
    </row>
    <row r="32" spans="2:9" x14ac:dyDescent="0.25">
      <c r="B32">
        <v>14</v>
      </c>
      <c r="C32" s="3">
        <v>12819310.421235789</v>
      </c>
      <c r="E32" s="4">
        <f t="shared" si="1"/>
        <v>12430500.914132901</v>
      </c>
      <c r="F32" s="4">
        <f t="shared" si="2"/>
        <v>12708013.546151832</v>
      </c>
      <c r="G32">
        <v>35</v>
      </c>
      <c r="I32" s="5">
        <f t="shared" si="0"/>
        <v>12.708013546151832</v>
      </c>
    </row>
    <row r="33" spans="2:9" x14ac:dyDescent="0.25">
      <c r="B33">
        <v>15</v>
      </c>
      <c r="C33" s="3">
        <v>12562251.897900891</v>
      </c>
      <c r="E33" s="4">
        <f t="shared" si="1"/>
        <v>12708013.546151832</v>
      </c>
      <c r="F33" s="4">
        <f t="shared" si="2"/>
        <v>12985526.178170763</v>
      </c>
      <c r="G33">
        <v>35</v>
      </c>
      <c r="I33" s="5">
        <f t="shared" si="0"/>
        <v>12.985526178170764</v>
      </c>
    </row>
    <row r="34" spans="2:9" x14ac:dyDescent="0.25">
      <c r="B34">
        <v>16</v>
      </c>
      <c r="C34" s="3">
        <v>12133901.627737617</v>
      </c>
      <c r="E34" s="4">
        <f t="shared" si="1"/>
        <v>12985526.178170763</v>
      </c>
      <c r="F34" s="4">
        <f t="shared" si="2"/>
        <v>13263038.810189694</v>
      </c>
      <c r="G34">
        <v>38</v>
      </c>
      <c r="I34" s="5">
        <f t="shared" si="0"/>
        <v>13.263038810189695</v>
      </c>
    </row>
    <row r="35" spans="2:9" x14ac:dyDescent="0.25">
      <c r="B35">
        <v>17</v>
      </c>
      <c r="C35" s="3">
        <v>12021264.9847623</v>
      </c>
      <c r="E35" s="4">
        <f t="shared" si="1"/>
        <v>13263038.810189694</v>
      </c>
      <c r="F35" s="4">
        <f t="shared" si="2"/>
        <v>13540551.442208625</v>
      </c>
      <c r="G35">
        <v>27</v>
      </c>
      <c r="I35" s="5">
        <f t="shared" si="0"/>
        <v>13.540551442208626</v>
      </c>
    </row>
    <row r="36" spans="2:9" x14ac:dyDescent="0.25">
      <c r="B36">
        <v>18</v>
      </c>
      <c r="C36" s="3">
        <v>12656393.289380657</v>
      </c>
      <c r="E36" s="4">
        <f t="shared" si="1"/>
        <v>13540551.442208625</v>
      </c>
      <c r="F36" s="4">
        <f t="shared" si="2"/>
        <v>13818064.074227557</v>
      </c>
      <c r="G36">
        <v>11</v>
      </c>
      <c r="I36" s="5">
        <f t="shared" si="0"/>
        <v>13.818064074227557</v>
      </c>
    </row>
    <row r="37" spans="2:9" x14ac:dyDescent="0.25">
      <c r="B37">
        <v>19</v>
      </c>
      <c r="C37" s="3">
        <v>14241824.067758866</v>
      </c>
      <c r="E37" s="4">
        <f t="shared" si="1"/>
        <v>13818064.074227557</v>
      </c>
      <c r="F37" s="4">
        <f t="shared" si="2"/>
        <v>14095576.706246488</v>
      </c>
      <c r="G37">
        <v>10</v>
      </c>
      <c r="I37" s="5">
        <f t="shared" si="0"/>
        <v>14.095576706246488</v>
      </c>
    </row>
    <row r="38" spans="2:9" x14ac:dyDescent="0.25">
      <c r="B38">
        <v>20</v>
      </c>
      <c r="C38" s="3">
        <v>12228797.681064764</v>
      </c>
      <c r="E38" s="4">
        <f t="shared" si="1"/>
        <v>14095576.706246488</v>
      </c>
      <c r="F38" s="4">
        <f>F20</f>
        <v>14373089.338265428</v>
      </c>
      <c r="G38">
        <v>3</v>
      </c>
      <c r="I38" s="5">
        <f t="shared" si="0"/>
        <v>14.373089338265428</v>
      </c>
    </row>
    <row r="39" spans="2:9" x14ac:dyDescent="0.25">
      <c r="B39">
        <v>21</v>
      </c>
      <c r="C39" s="3">
        <v>13376551.974214867</v>
      </c>
    </row>
    <row r="40" spans="2:9" x14ac:dyDescent="0.25">
      <c r="B40">
        <v>22</v>
      </c>
      <c r="C40" s="3">
        <v>12236943.473806109</v>
      </c>
      <c r="G40">
        <f>SUM(G27:G38)</f>
        <v>200</v>
      </c>
    </row>
    <row r="41" spans="2:9" x14ac:dyDescent="0.25">
      <c r="B41">
        <v>23</v>
      </c>
      <c r="C41" s="3">
        <v>12511808.264734406</v>
      </c>
    </row>
    <row r="42" spans="2:9" x14ac:dyDescent="0.25">
      <c r="B42">
        <v>24</v>
      </c>
      <c r="C42" s="3">
        <v>14373089.338265428</v>
      </c>
      <c r="E42" t="s">
        <v>51</v>
      </c>
      <c r="F42" s="1">
        <f>COUNTIF(C19:C218,"&lt;12500000")/200</f>
        <v>0.25</v>
      </c>
    </row>
    <row r="43" spans="2:9" x14ac:dyDescent="0.25">
      <c r="B43">
        <v>25</v>
      </c>
      <c r="C43" s="3">
        <v>12773462.480772572</v>
      </c>
    </row>
    <row r="44" spans="2:9" x14ac:dyDescent="0.25">
      <c r="B44">
        <v>26</v>
      </c>
      <c r="C44" s="3">
        <v>12476043.567457732</v>
      </c>
    </row>
    <row r="45" spans="2:9" x14ac:dyDescent="0.25">
      <c r="B45">
        <v>27</v>
      </c>
      <c r="C45" s="3">
        <v>12599418.149312505</v>
      </c>
    </row>
    <row r="46" spans="2:9" x14ac:dyDescent="0.25">
      <c r="B46">
        <v>28</v>
      </c>
      <c r="C46" s="3">
        <v>12617104.491889205</v>
      </c>
    </row>
    <row r="47" spans="2:9" x14ac:dyDescent="0.25">
      <c r="B47">
        <v>29</v>
      </c>
      <c r="C47" s="3">
        <v>13057197.90599579</v>
      </c>
    </row>
    <row r="48" spans="2:9" x14ac:dyDescent="0.25">
      <c r="B48">
        <v>30</v>
      </c>
      <c r="C48" s="3">
        <v>11837806.54117481</v>
      </c>
    </row>
    <row r="49" spans="2:3" x14ac:dyDescent="0.25">
      <c r="B49">
        <v>31</v>
      </c>
      <c r="C49" s="3">
        <v>12749996.968357759</v>
      </c>
    </row>
    <row r="50" spans="2:3" x14ac:dyDescent="0.25">
      <c r="B50">
        <v>32</v>
      </c>
      <c r="C50" s="3">
        <v>13076592.180885561</v>
      </c>
    </row>
    <row r="51" spans="2:3" x14ac:dyDescent="0.25">
      <c r="B51">
        <v>33</v>
      </c>
      <c r="C51" s="3">
        <v>13287030.764322316</v>
      </c>
    </row>
    <row r="52" spans="2:3" x14ac:dyDescent="0.25">
      <c r="B52">
        <v>34</v>
      </c>
      <c r="C52" s="3">
        <v>12715650.864149399</v>
      </c>
    </row>
    <row r="53" spans="2:3" x14ac:dyDescent="0.25">
      <c r="B53">
        <v>35</v>
      </c>
      <c r="C53" s="3">
        <v>12064524.665547984</v>
      </c>
    </row>
    <row r="54" spans="2:3" x14ac:dyDescent="0.25">
      <c r="B54">
        <v>36</v>
      </c>
      <c r="C54" s="3">
        <v>12030910.467101855</v>
      </c>
    </row>
    <row r="55" spans="2:3" x14ac:dyDescent="0.25">
      <c r="B55">
        <v>37</v>
      </c>
      <c r="C55" s="3">
        <v>13256695.806063572</v>
      </c>
    </row>
    <row r="56" spans="2:3" x14ac:dyDescent="0.25">
      <c r="B56">
        <v>38</v>
      </c>
      <c r="C56" s="3">
        <v>12631549.09856886</v>
      </c>
    </row>
    <row r="57" spans="2:3" x14ac:dyDescent="0.25">
      <c r="B57">
        <v>39</v>
      </c>
      <c r="C57" s="3">
        <v>12272736.16213182</v>
      </c>
    </row>
    <row r="58" spans="2:3" x14ac:dyDescent="0.25">
      <c r="B58">
        <v>40</v>
      </c>
      <c r="C58" s="3">
        <v>12890049.933675772</v>
      </c>
    </row>
    <row r="59" spans="2:3" x14ac:dyDescent="0.25">
      <c r="B59">
        <v>41</v>
      </c>
      <c r="C59" s="3">
        <v>12758151.576059962</v>
      </c>
    </row>
    <row r="60" spans="2:3" x14ac:dyDescent="0.25">
      <c r="B60">
        <v>42</v>
      </c>
      <c r="C60" s="3">
        <v>12971110.297627209</v>
      </c>
    </row>
    <row r="61" spans="2:3" x14ac:dyDescent="0.25">
      <c r="B61">
        <v>43</v>
      </c>
      <c r="C61" s="3">
        <v>11042937.754038243</v>
      </c>
    </row>
    <row r="62" spans="2:3" x14ac:dyDescent="0.25">
      <c r="B62">
        <v>44</v>
      </c>
      <c r="C62" s="3">
        <v>12371288.734516645</v>
      </c>
    </row>
    <row r="63" spans="2:3" x14ac:dyDescent="0.25">
      <c r="B63">
        <v>45</v>
      </c>
      <c r="C63" s="3">
        <v>12997863.885120405</v>
      </c>
    </row>
    <row r="64" spans="2:3" x14ac:dyDescent="0.25">
      <c r="B64">
        <v>46</v>
      </c>
      <c r="C64" s="3">
        <v>12450471.832821846</v>
      </c>
    </row>
    <row r="65" spans="2:3" x14ac:dyDescent="0.25">
      <c r="B65">
        <v>47</v>
      </c>
      <c r="C65" s="3">
        <v>11864146.841328938</v>
      </c>
    </row>
    <row r="66" spans="2:3" x14ac:dyDescent="0.25">
      <c r="B66">
        <v>48</v>
      </c>
      <c r="C66" s="3">
        <v>13042269.81055145</v>
      </c>
    </row>
    <row r="67" spans="2:3" x14ac:dyDescent="0.25">
      <c r="B67">
        <v>49</v>
      </c>
      <c r="C67" s="3">
        <v>12376026.732237719</v>
      </c>
    </row>
    <row r="68" spans="2:3" x14ac:dyDescent="0.25">
      <c r="B68">
        <v>50</v>
      </c>
      <c r="C68" s="3">
        <v>13768152.908110114</v>
      </c>
    </row>
    <row r="69" spans="2:3" x14ac:dyDescent="0.25">
      <c r="B69">
        <v>51</v>
      </c>
      <c r="C69" s="3">
        <v>12787980.926583799</v>
      </c>
    </row>
    <row r="70" spans="2:3" x14ac:dyDescent="0.25">
      <c r="B70">
        <v>52</v>
      </c>
      <c r="C70" s="3">
        <v>13015128.005592132</v>
      </c>
    </row>
    <row r="71" spans="2:3" x14ac:dyDescent="0.25">
      <c r="B71">
        <v>53</v>
      </c>
      <c r="C71" s="3">
        <v>12992367.537621453</v>
      </c>
    </row>
    <row r="72" spans="2:3" x14ac:dyDescent="0.25">
      <c r="B72">
        <v>54</v>
      </c>
      <c r="C72" s="3">
        <v>13909604.706790164</v>
      </c>
    </row>
    <row r="73" spans="2:3" x14ac:dyDescent="0.25">
      <c r="B73">
        <v>55</v>
      </c>
      <c r="C73" s="3">
        <v>13119679.933485772</v>
      </c>
    </row>
    <row r="74" spans="2:3" x14ac:dyDescent="0.25">
      <c r="B74">
        <v>56</v>
      </c>
      <c r="C74" s="3">
        <v>13109301.305740168</v>
      </c>
    </row>
    <row r="75" spans="2:3" x14ac:dyDescent="0.25">
      <c r="B75">
        <v>57</v>
      </c>
      <c r="C75" s="3">
        <v>13966598.891604118</v>
      </c>
    </row>
    <row r="76" spans="2:3" x14ac:dyDescent="0.25">
      <c r="B76">
        <v>58</v>
      </c>
      <c r="C76" s="3">
        <v>13502558.966502897</v>
      </c>
    </row>
    <row r="77" spans="2:3" x14ac:dyDescent="0.25">
      <c r="B77">
        <v>59</v>
      </c>
      <c r="C77" s="3">
        <v>13200043.780838493</v>
      </c>
    </row>
    <row r="78" spans="2:3" x14ac:dyDescent="0.25">
      <c r="B78">
        <v>60</v>
      </c>
      <c r="C78" s="3">
        <v>12857798.247805838</v>
      </c>
    </row>
    <row r="79" spans="2:3" x14ac:dyDescent="0.25">
      <c r="B79">
        <v>61</v>
      </c>
      <c r="C79" s="3">
        <v>12169267.403444236</v>
      </c>
    </row>
    <row r="80" spans="2:3" x14ac:dyDescent="0.25">
      <c r="B80">
        <v>62</v>
      </c>
      <c r="C80" s="3">
        <v>12754282.273988007</v>
      </c>
    </row>
    <row r="81" spans="2:3" x14ac:dyDescent="0.25">
      <c r="B81">
        <v>63</v>
      </c>
      <c r="C81" s="3">
        <v>12579212.583348958</v>
      </c>
    </row>
    <row r="82" spans="2:3" x14ac:dyDescent="0.25">
      <c r="B82">
        <v>64</v>
      </c>
      <c r="C82" s="3">
        <v>13233795.794162037</v>
      </c>
    </row>
    <row r="83" spans="2:3" x14ac:dyDescent="0.25">
      <c r="B83">
        <v>65</v>
      </c>
      <c r="C83" s="3">
        <v>12936198.764089778</v>
      </c>
    </row>
    <row r="84" spans="2:3" x14ac:dyDescent="0.25">
      <c r="B84">
        <v>66</v>
      </c>
      <c r="C84" s="3">
        <v>13098921.5073364</v>
      </c>
    </row>
    <row r="85" spans="2:3" x14ac:dyDescent="0.25">
      <c r="B85">
        <v>67</v>
      </c>
      <c r="C85" s="3">
        <v>13508682.090870343</v>
      </c>
    </row>
    <row r="86" spans="2:3" x14ac:dyDescent="0.25">
      <c r="B86">
        <v>68</v>
      </c>
      <c r="C86" s="3">
        <v>13788359.562227212</v>
      </c>
    </row>
    <row r="87" spans="2:3" x14ac:dyDescent="0.25">
      <c r="B87">
        <v>69</v>
      </c>
      <c r="C87" s="3">
        <v>11619195.434724528</v>
      </c>
    </row>
    <row r="88" spans="2:3" x14ac:dyDescent="0.25">
      <c r="B88">
        <v>70</v>
      </c>
      <c r="C88" s="3">
        <v>12037520.947317211</v>
      </c>
    </row>
    <row r="89" spans="2:3" x14ac:dyDescent="0.25">
      <c r="B89">
        <v>71</v>
      </c>
      <c r="C89" s="3">
        <v>13023040.76920112</v>
      </c>
    </row>
    <row r="90" spans="2:3" x14ac:dyDescent="0.25">
      <c r="B90">
        <v>72</v>
      </c>
      <c r="C90" s="3">
        <v>13002504.524120968</v>
      </c>
    </row>
    <row r="91" spans="2:3" x14ac:dyDescent="0.25">
      <c r="B91">
        <v>73</v>
      </c>
      <c r="C91" s="3">
        <v>12045001.793114787</v>
      </c>
    </row>
    <row r="92" spans="2:3" x14ac:dyDescent="0.25">
      <c r="B92">
        <v>74</v>
      </c>
      <c r="C92" s="3">
        <v>13582363.568395769</v>
      </c>
    </row>
    <row r="93" spans="2:3" x14ac:dyDescent="0.25">
      <c r="B93">
        <v>75</v>
      </c>
      <c r="C93" s="3">
        <v>13933500.333363052</v>
      </c>
    </row>
    <row r="94" spans="2:3" x14ac:dyDescent="0.25">
      <c r="B94">
        <v>76</v>
      </c>
      <c r="C94" s="3">
        <v>12122615.57470974</v>
      </c>
    </row>
    <row r="95" spans="2:3" x14ac:dyDescent="0.25">
      <c r="B95">
        <v>77</v>
      </c>
      <c r="C95" s="3">
        <v>12939716.717115086</v>
      </c>
    </row>
    <row r="96" spans="2:3" x14ac:dyDescent="0.25">
      <c r="B96">
        <v>78</v>
      </c>
      <c r="C96" s="3">
        <v>13889455.554068955</v>
      </c>
    </row>
    <row r="97" spans="2:3" x14ac:dyDescent="0.25">
      <c r="B97">
        <v>79</v>
      </c>
      <c r="C97" s="3">
        <v>12211606.00866596</v>
      </c>
    </row>
    <row r="98" spans="2:3" x14ac:dyDescent="0.25">
      <c r="B98">
        <v>80</v>
      </c>
      <c r="C98" s="3">
        <v>13512008.763025628</v>
      </c>
    </row>
    <row r="99" spans="2:3" x14ac:dyDescent="0.25">
      <c r="B99">
        <v>81</v>
      </c>
      <c r="C99" s="3">
        <v>12722280.010746323</v>
      </c>
    </row>
    <row r="100" spans="2:3" x14ac:dyDescent="0.25">
      <c r="B100">
        <v>82</v>
      </c>
      <c r="C100" s="3">
        <v>12481915.233791603</v>
      </c>
    </row>
    <row r="101" spans="2:3" x14ac:dyDescent="0.25">
      <c r="B101">
        <v>83</v>
      </c>
      <c r="C101" s="3">
        <v>12442791.318370052</v>
      </c>
    </row>
    <row r="102" spans="2:3" x14ac:dyDescent="0.25">
      <c r="B102">
        <v>84</v>
      </c>
      <c r="C102" s="3">
        <v>12561471.082675405</v>
      </c>
    </row>
    <row r="103" spans="2:3" x14ac:dyDescent="0.25">
      <c r="B103">
        <v>85</v>
      </c>
      <c r="C103" s="3">
        <v>12809867.854892582</v>
      </c>
    </row>
    <row r="104" spans="2:3" x14ac:dyDescent="0.25">
      <c r="B104">
        <v>86</v>
      </c>
      <c r="C104" s="3">
        <v>12056316.739230167</v>
      </c>
    </row>
    <row r="105" spans="2:3" x14ac:dyDescent="0.25">
      <c r="B105">
        <v>87</v>
      </c>
      <c r="C105" s="3">
        <v>14178231.128963957</v>
      </c>
    </row>
    <row r="106" spans="2:3" x14ac:dyDescent="0.25">
      <c r="B106">
        <v>88</v>
      </c>
      <c r="C106" s="3">
        <v>12738974.842064518</v>
      </c>
    </row>
    <row r="107" spans="2:3" x14ac:dyDescent="0.25">
      <c r="B107">
        <v>89</v>
      </c>
      <c r="C107" s="3">
        <v>13093191.655108664</v>
      </c>
    </row>
    <row r="108" spans="2:3" x14ac:dyDescent="0.25">
      <c r="B108">
        <v>90</v>
      </c>
      <c r="C108" s="3">
        <v>12227146.558773484</v>
      </c>
    </row>
    <row r="109" spans="2:3" x14ac:dyDescent="0.25">
      <c r="B109">
        <v>91</v>
      </c>
      <c r="C109" s="3">
        <v>12253064.488784133</v>
      </c>
    </row>
    <row r="110" spans="2:3" x14ac:dyDescent="0.25">
      <c r="B110">
        <v>92</v>
      </c>
      <c r="C110" s="3">
        <v>12316439.651588706</v>
      </c>
    </row>
    <row r="111" spans="2:3" x14ac:dyDescent="0.25">
      <c r="B111">
        <v>93</v>
      </c>
      <c r="C111" s="3">
        <v>13261366.51316564</v>
      </c>
    </row>
    <row r="112" spans="2:3" x14ac:dyDescent="0.25">
      <c r="B112">
        <v>94</v>
      </c>
      <c r="C112" s="3">
        <v>12223777.624562966</v>
      </c>
    </row>
    <row r="113" spans="2:3" x14ac:dyDescent="0.25">
      <c r="B113">
        <v>95</v>
      </c>
      <c r="C113" s="3">
        <v>13422824.107899845</v>
      </c>
    </row>
    <row r="114" spans="2:3" x14ac:dyDescent="0.25">
      <c r="B114">
        <v>96</v>
      </c>
      <c r="C114" s="3">
        <v>13794460.74897765</v>
      </c>
    </row>
    <row r="115" spans="2:3" x14ac:dyDescent="0.25">
      <c r="B115">
        <v>97</v>
      </c>
      <c r="C115" s="3">
        <v>13378955.327976799</v>
      </c>
    </row>
    <row r="116" spans="2:3" x14ac:dyDescent="0.25">
      <c r="B116">
        <v>98</v>
      </c>
      <c r="C116" s="3">
        <v>12978060.123268532</v>
      </c>
    </row>
    <row r="117" spans="2:3" x14ac:dyDescent="0.25">
      <c r="B117">
        <v>99</v>
      </c>
      <c r="C117" s="3">
        <v>12849015.67124076</v>
      </c>
    </row>
    <row r="118" spans="2:3" x14ac:dyDescent="0.25">
      <c r="B118">
        <v>100</v>
      </c>
      <c r="C118" s="3">
        <v>12499586.551218288</v>
      </c>
    </row>
    <row r="119" spans="2:3" x14ac:dyDescent="0.25">
      <c r="B119">
        <v>101</v>
      </c>
      <c r="C119" s="3">
        <v>13265116.192302961</v>
      </c>
    </row>
    <row r="120" spans="2:3" x14ac:dyDescent="0.25">
      <c r="B120">
        <v>102</v>
      </c>
      <c r="C120" s="3">
        <v>11962901.445218965</v>
      </c>
    </row>
    <row r="121" spans="2:3" x14ac:dyDescent="0.25">
      <c r="B121">
        <v>103</v>
      </c>
      <c r="C121" s="3">
        <v>13298282.897589102</v>
      </c>
    </row>
    <row r="122" spans="2:3" x14ac:dyDescent="0.25">
      <c r="B122">
        <v>104</v>
      </c>
      <c r="C122" s="3">
        <v>12560305.809886023</v>
      </c>
    </row>
    <row r="123" spans="2:3" x14ac:dyDescent="0.25">
      <c r="B123">
        <v>105</v>
      </c>
      <c r="C123" s="3">
        <v>12672872.501846284</v>
      </c>
    </row>
    <row r="124" spans="2:3" x14ac:dyDescent="0.25">
      <c r="B124">
        <v>106</v>
      </c>
      <c r="C124" s="3">
        <v>13281744.47092789</v>
      </c>
    </row>
    <row r="125" spans="2:3" x14ac:dyDescent="0.25">
      <c r="B125">
        <v>107</v>
      </c>
      <c r="C125" s="3">
        <v>12681872.817523327</v>
      </c>
    </row>
    <row r="126" spans="2:3" x14ac:dyDescent="0.25">
      <c r="B126">
        <v>108</v>
      </c>
      <c r="C126" s="3">
        <v>13337517.814342655</v>
      </c>
    </row>
    <row r="127" spans="2:3" x14ac:dyDescent="0.25">
      <c r="B127">
        <v>109</v>
      </c>
      <c r="C127" s="3">
        <v>12874955.762139613</v>
      </c>
    </row>
    <row r="128" spans="2:3" x14ac:dyDescent="0.25">
      <c r="B128">
        <v>110</v>
      </c>
      <c r="C128" s="3">
        <v>12467334.250217848</v>
      </c>
    </row>
    <row r="129" spans="2:3" x14ac:dyDescent="0.25">
      <c r="B129">
        <v>111</v>
      </c>
      <c r="C129" s="3">
        <v>12880887.488594055</v>
      </c>
    </row>
    <row r="130" spans="2:3" x14ac:dyDescent="0.25">
      <c r="B130">
        <v>112</v>
      </c>
      <c r="C130" s="3">
        <v>13035956.243615249</v>
      </c>
    </row>
    <row r="131" spans="2:3" x14ac:dyDescent="0.25">
      <c r="B131">
        <v>113</v>
      </c>
      <c r="C131" s="3">
        <v>13824899.40844225</v>
      </c>
    </row>
    <row r="132" spans="2:3" x14ac:dyDescent="0.25">
      <c r="B132">
        <v>114</v>
      </c>
      <c r="C132" s="3">
        <v>13376431.126553858</v>
      </c>
    </row>
    <row r="133" spans="2:3" x14ac:dyDescent="0.25">
      <c r="B133">
        <v>115</v>
      </c>
      <c r="C133" s="3">
        <v>13630773.899167294</v>
      </c>
    </row>
    <row r="134" spans="2:3" x14ac:dyDescent="0.25">
      <c r="B134">
        <v>116</v>
      </c>
      <c r="C134" s="3">
        <v>13709331.635849992</v>
      </c>
    </row>
    <row r="135" spans="2:3" x14ac:dyDescent="0.25">
      <c r="B135">
        <v>117</v>
      </c>
      <c r="C135" s="3">
        <v>12545606.438081371</v>
      </c>
    </row>
    <row r="136" spans="2:3" x14ac:dyDescent="0.25">
      <c r="B136">
        <v>118</v>
      </c>
      <c r="C136" s="3">
        <v>13043705.164191432</v>
      </c>
    </row>
    <row r="137" spans="2:3" x14ac:dyDescent="0.25">
      <c r="B137">
        <v>119</v>
      </c>
      <c r="C137" s="3">
        <v>13531674.178119525</v>
      </c>
    </row>
    <row r="138" spans="2:3" x14ac:dyDescent="0.25">
      <c r="B138">
        <v>120</v>
      </c>
      <c r="C138" s="3">
        <v>13116086.212062979</v>
      </c>
    </row>
    <row r="139" spans="2:3" x14ac:dyDescent="0.25">
      <c r="B139">
        <v>121</v>
      </c>
      <c r="C139" s="3">
        <v>12061073.223261582</v>
      </c>
    </row>
    <row r="140" spans="2:3" x14ac:dyDescent="0.25">
      <c r="B140">
        <v>122</v>
      </c>
      <c r="C140" s="3">
        <v>13204372.93434412</v>
      </c>
    </row>
    <row r="141" spans="2:3" x14ac:dyDescent="0.25">
      <c r="B141">
        <v>123</v>
      </c>
      <c r="C141" s="3">
        <v>12771939.040882386</v>
      </c>
    </row>
    <row r="142" spans="2:3" x14ac:dyDescent="0.25">
      <c r="B142">
        <v>124</v>
      </c>
      <c r="C142" s="3">
        <v>13477795.644791942</v>
      </c>
    </row>
    <row r="143" spans="2:3" x14ac:dyDescent="0.25">
      <c r="B143">
        <v>125</v>
      </c>
      <c r="C143" s="3">
        <v>11387341.443148989</v>
      </c>
    </row>
    <row r="144" spans="2:3" x14ac:dyDescent="0.25">
      <c r="B144">
        <v>126</v>
      </c>
      <c r="C144" s="3">
        <v>12027584.409897253</v>
      </c>
    </row>
    <row r="145" spans="2:3" x14ac:dyDescent="0.25">
      <c r="B145">
        <v>127</v>
      </c>
      <c r="C145" s="3">
        <v>13280702.374261644</v>
      </c>
    </row>
    <row r="146" spans="2:3" x14ac:dyDescent="0.25">
      <c r="B146">
        <v>128</v>
      </c>
      <c r="C146" s="3">
        <v>13032979.725212494</v>
      </c>
    </row>
    <row r="147" spans="2:3" x14ac:dyDescent="0.25">
      <c r="B147">
        <v>129</v>
      </c>
      <c r="C147" s="3">
        <v>12724565.660777096</v>
      </c>
    </row>
    <row r="148" spans="2:3" x14ac:dyDescent="0.25">
      <c r="B148">
        <v>130</v>
      </c>
      <c r="C148" s="3">
        <v>12970729.694910662</v>
      </c>
    </row>
    <row r="149" spans="2:3" x14ac:dyDescent="0.25">
      <c r="B149">
        <v>131</v>
      </c>
      <c r="C149" s="3">
        <v>13025263.136857772</v>
      </c>
    </row>
    <row r="150" spans="2:3" x14ac:dyDescent="0.25">
      <c r="B150">
        <v>132</v>
      </c>
      <c r="C150" s="3">
        <v>13152039.131535014</v>
      </c>
    </row>
    <row r="151" spans="2:3" x14ac:dyDescent="0.25">
      <c r="B151">
        <v>133</v>
      </c>
      <c r="C151" s="3">
        <v>11961252.078382952</v>
      </c>
    </row>
    <row r="152" spans="2:3" x14ac:dyDescent="0.25">
      <c r="B152">
        <v>134</v>
      </c>
      <c r="C152" s="3">
        <v>11840825.177290469</v>
      </c>
    </row>
    <row r="153" spans="2:3" x14ac:dyDescent="0.25">
      <c r="B153">
        <v>135</v>
      </c>
      <c r="C153" s="3">
        <v>12621913.100343563</v>
      </c>
    </row>
    <row r="154" spans="2:3" x14ac:dyDescent="0.25">
      <c r="B154">
        <v>136</v>
      </c>
      <c r="C154" s="3">
        <v>13745373.157923631</v>
      </c>
    </row>
    <row r="155" spans="2:3" x14ac:dyDescent="0.25">
      <c r="B155">
        <v>137</v>
      </c>
      <c r="C155" s="3">
        <v>12555636.939042319</v>
      </c>
    </row>
    <row r="156" spans="2:3" x14ac:dyDescent="0.25">
      <c r="B156">
        <v>138</v>
      </c>
      <c r="C156" s="3">
        <v>13183147.269582212</v>
      </c>
    </row>
    <row r="157" spans="2:3" x14ac:dyDescent="0.25">
      <c r="B157">
        <v>139</v>
      </c>
      <c r="C157" s="3">
        <v>12373582.296781294</v>
      </c>
    </row>
    <row r="158" spans="2:3" x14ac:dyDescent="0.25">
      <c r="B158">
        <v>140</v>
      </c>
      <c r="C158" s="3">
        <v>12759420.85180572</v>
      </c>
    </row>
    <row r="159" spans="2:3" x14ac:dyDescent="0.25">
      <c r="B159">
        <v>141</v>
      </c>
      <c r="C159" s="3">
        <v>12579075.815337913</v>
      </c>
    </row>
    <row r="160" spans="2:3" x14ac:dyDescent="0.25">
      <c r="B160">
        <v>142</v>
      </c>
      <c r="C160" s="3">
        <v>12573495.398104575</v>
      </c>
    </row>
    <row r="161" spans="2:3" x14ac:dyDescent="0.25">
      <c r="B161">
        <v>143</v>
      </c>
      <c r="C161" s="3">
        <v>12120281.217927357</v>
      </c>
    </row>
    <row r="162" spans="2:3" x14ac:dyDescent="0.25">
      <c r="B162">
        <v>144</v>
      </c>
      <c r="C162" s="3">
        <v>13173232.222133253</v>
      </c>
    </row>
    <row r="163" spans="2:3" x14ac:dyDescent="0.25">
      <c r="B163">
        <v>145</v>
      </c>
      <c r="C163" s="3">
        <v>12719430.282420587</v>
      </c>
    </row>
    <row r="164" spans="2:3" x14ac:dyDescent="0.25">
      <c r="B164">
        <v>146</v>
      </c>
      <c r="C164" s="3">
        <v>12598543.307311893</v>
      </c>
    </row>
    <row r="165" spans="2:3" x14ac:dyDescent="0.25">
      <c r="B165">
        <v>147</v>
      </c>
      <c r="C165" s="3">
        <v>12637964.210040404</v>
      </c>
    </row>
    <row r="166" spans="2:3" x14ac:dyDescent="0.25">
      <c r="B166">
        <v>148</v>
      </c>
      <c r="C166" s="3">
        <v>12524685.824644173</v>
      </c>
    </row>
    <row r="167" spans="2:3" x14ac:dyDescent="0.25">
      <c r="B167">
        <v>149</v>
      </c>
      <c r="C167" s="3">
        <v>13660926.263783487</v>
      </c>
    </row>
    <row r="168" spans="2:3" x14ac:dyDescent="0.25">
      <c r="B168">
        <v>150</v>
      </c>
      <c r="C168" s="3">
        <v>12936700.146843761</v>
      </c>
    </row>
    <row r="169" spans="2:3" x14ac:dyDescent="0.25">
      <c r="B169">
        <v>151</v>
      </c>
      <c r="C169" s="3">
        <v>12789537.011924356</v>
      </c>
    </row>
    <row r="170" spans="2:3" x14ac:dyDescent="0.25">
      <c r="B170">
        <v>152</v>
      </c>
      <c r="C170" s="3">
        <v>13327044.134625703</v>
      </c>
    </row>
    <row r="171" spans="2:3" x14ac:dyDescent="0.25">
      <c r="B171">
        <v>153</v>
      </c>
      <c r="C171" s="3">
        <v>11952364.171474064</v>
      </c>
    </row>
    <row r="172" spans="2:3" x14ac:dyDescent="0.25">
      <c r="B172">
        <v>154</v>
      </c>
      <c r="C172" s="3">
        <v>13969062.719263861</v>
      </c>
    </row>
    <row r="173" spans="2:3" x14ac:dyDescent="0.25">
      <c r="B173">
        <v>155</v>
      </c>
      <c r="C173" s="3">
        <v>12457647.754191551</v>
      </c>
    </row>
    <row r="174" spans="2:3" x14ac:dyDescent="0.25">
      <c r="B174">
        <v>156</v>
      </c>
      <c r="C174" s="3">
        <v>12413809.949582994</v>
      </c>
    </row>
    <row r="175" spans="2:3" x14ac:dyDescent="0.25">
      <c r="B175">
        <v>157</v>
      </c>
      <c r="C175" s="3">
        <v>12696585.980949981</v>
      </c>
    </row>
    <row r="176" spans="2:3" x14ac:dyDescent="0.25">
      <c r="B176">
        <v>158</v>
      </c>
      <c r="C176" s="3">
        <v>12428798.847236685</v>
      </c>
    </row>
    <row r="177" spans="2:3" x14ac:dyDescent="0.25">
      <c r="B177">
        <v>159</v>
      </c>
      <c r="C177" s="3">
        <v>13514934.331455454</v>
      </c>
    </row>
    <row r="178" spans="2:3" x14ac:dyDescent="0.25">
      <c r="B178">
        <v>160</v>
      </c>
      <c r="C178" s="3">
        <v>11924319.703847168</v>
      </c>
    </row>
    <row r="179" spans="2:3" x14ac:dyDescent="0.25">
      <c r="B179">
        <v>161</v>
      </c>
      <c r="C179" s="3">
        <v>12968269.979394639</v>
      </c>
    </row>
    <row r="180" spans="2:3" x14ac:dyDescent="0.25">
      <c r="B180">
        <v>162</v>
      </c>
      <c r="C180" s="3">
        <v>13903648.799349431</v>
      </c>
    </row>
    <row r="181" spans="2:3" x14ac:dyDescent="0.25">
      <c r="B181">
        <v>163</v>
      </c>
      <c r="C181" s="3">
        <v>12493688.306513486</v>
      </c>
    </row>
    <row r="182" spans="2:3" x14ac:dyDescent="0.25">
      <c r="B182">
        <v>164</v>
      </c>
      <c r="C182" s="3">
        <v>13499203.500678821</v>
      </c>
    </row>
    <row r="183" spans="2:3" x14ac:dyDescent="0.25">
      <c r="B183">
        <v>165</v>
      </c>
      <c r="C183" s="3">
        <v>13336334.647216277</v>
      </c>
    </row>
    <row r="184" spans="2:3" x14ac:dyDescent="0.25">
      <c r="B184">
        <v>166</v>
      </c>
      <c r="C184" s="3">
        <v>13090808.639601516</v>
      </c>
    </row>
    <row r="185" spans="2:3" x14ac:dyDescent="0.25">
      <c r="B185">
        <v>167</v>
      </c>
      <c r="C185" s="3">
        <v>13386311.814767461</v>
      </c>
    </row>
    <row r="186" spans="2:3" x14ac:dyDescent="0.25">
      <c r="B186">
        <v>168</v>
      </c>
      <c r="C186" s="3">
        <v>12685785.899562592</v>
      </c>
    </row>
    <row r="187" spans="2:3" x14ac:dyDescent="0.25">
      <c r="B187">
        <v>169</v>
      </c>
      <c r="C187" s="3">
        <v>13066425.916510068</v>
      </c>
    </row>
    <row r="188" spans="2:3" x14ac:dyDescent="0.25">
      <c r="B188">
        <v>170</v>
      </c>
      <c r="C188" s="3">
        <v>12704323.122093352</v>
      </c>
    </row>
    <row r="189" spans="2:3" x14ac:dyDescent="0.25">
      <c r="B189">
        <v>171</v>
      </c>
      <c r="C189" s="3">
        <v>13263282.738323225</v>
      </c>
    </row>
    <row r="190" spans="2:3" x14ac:dyDescent="0.25">
      <c r="B190">
        <v>172</v>
      </c>
      <c r="C190" s="3">
        <v>12268512.418322913</v>
      </c>
    </row>
    <row r="191" spans="2:3" x14ac:dyDescent="0.25">
      <c r="B191">
        <v>173</v>
      </c>
      <c r="C191" s="3">
        <v>13000163.971450988</v>
      </c>
    </row>
    <row r="192" spans="2:3" x14ac:dyDescent="0.25">
      <c r="B192">
        <v>174</v>
      </c>
      <c r="C192" s="3">
        <v>12477969.789196722</v>
      </c>
    </row>
    <row r="193" spans="2:3" x14ac:dyDescent="0.25">
      <c r="B193">
        <v>175</v>
      </c>
      <c r="C193" s="3">
        <v>13254239.4137985</v>
      </c>
    </row>
    <row r="194" spans="2:3" x14ac:dyDescent="0.25">
      <c r="B194">
        <v>176</v>
      </c>
      <c r="C194" s="3">
        <v>12146160.542023771</v>
      </c>
    </row>
    <row r="195" spans="2:3" x14ac:dyDescent="0.25">
      <c r="B195">
        <v>177</v>
      </c>
      <c r="C195" s="3">
        <v>12787188.345784049</v>
      </c>
    </row>
    <row r="196" spans="2:3" x14ac:dyDescent="0.25">
      <c r="B196">
        <v>178</v>
      </c>
      <c r="C196" s="3">
        <v>13069144.563575646</v>
      </c>
    </row>
    <row r="197" spans="2:3" x14ac:dyDescent="0.25">
      <c r="B197">
        <v>179</v>
      </c>
      <c r="C197" s="3">
        <v>13848745.144807752</v>
      </c>
    </row>
    <row r="198" spans="2:3" x14ac:dyDescent="0.25">
      <c r="B198">
        <v>180</v>
      </c>
      <c r="C198" s="3">
        <v>11675460.939963209</v>
      </c>
    </row>
    <row r="199" spans="2:3" x14ac:dyDescent="0.25">
      <c r="B199">
        <v>181</v>
      </c>
      <c r="C199" s="3">
        <v>13307530.877229825</v>
      </c>
    </row>
    <row r="200" spans="2:3" x14ac:dyDescent="0.25">
      <c r="B200">
        <v>182</v>
      </c>
      <c r="C200" s="3">
        <v>13326648.409303501</v>
      </c>
    </row>
    <row r="201" spans="2:3" x14ac:dyDescent="0.25">
      <c r="B201">
        <v>183</v>
      </c>
      <c r="C201" s="3">
        <v>13204752.032771854</v>
      </c>
    </row>
    <row r="202" spans="2:3" x14ac:dyDescent="0.25">
      <c r="B202">
        <v>184</v>
      </c>
      <c r="C202" s="3">
        <v>13061514.91411867</v>
      </c>
    </row>
    <row r="203" spans="2:3" x14ac:dyDescent="0.25">
      <c r="B203">
        <v>185</v>
      </c>
      <c r="C203" s="3">
        <v>13474113.927486381</v>
      </c>
    </row>
    <row r="204" spans="2:3" x14ac:dyDescent="0.25">
      <c r="B204">
        <v>186</v>
      </c>
      <c r="C204" s="3">
        <v>13224398.139472866</v>
      </c>
    </row>
    <row r="205" spans="2:3" x14ac:dyDescent="0.25">
      <c r="B205">
        <v>187</v>
      </c>
      <c r="C205" s="3">
        <v>13242106.363172799</v>
      </c>
    </row>
    <row r="206" spans="2:3" x14ac:dyDescent="0.25">
      <c r="B206">
        <v>188</v>
      </c>
      <c r="C206" s="3">
        <v>12996066.214651231</v>
      </c>
    </row>
    <row r="207" spans="2:3" x14ac:dyDescent="0.25">
      <c r="B207">
        <v>189</v>
      </c>
      <c r="C207" s="3">
        <v>13110255.055240495</v>
      </c>
    </row>
    <row r="208" spans="2:3" x14ac:dyDescent="0.25">
      <c r="B208">
        <v>190</v>
      </c>
      <c r="C208" s="3">
        <v>13810823.445587914</v>
      </c>
    </row>
    <row r="209" spans="2:3" x14ac:dyDescent="0.25">
      <c r="B209">
        <v>191</v>
      </c>
      <c r="C209" s="3">
        <v>12540780.305008046</v>
      </c>
    </row>
    <row r="210" spans="2:3" x14ac:dyDescent="0.25">
      <c r="B210">
        <v>192</v>
      </c>
      <c r="C210" s="3">
        <v>13796170.240609126</v>
      </c>
    </row>
    <row r="211" spans="2:3" x14ac:dyDescent="0.25">
      <c r="B211">
        <v>193</v>
      </c>
      <c r="C211" s="3">
        <v>12848469.966967411</v>
      </c>
    </row>
    <row r="212" spans="2:3" x14ac:dyDescent="0.25">
      <c r="B212">
        <v>194</v>
      </c>
      <c r="C212" s="3">
        <v>12706157.817690577</v>
      </c>
    </row>
    <row r="213" spans="2:3" x14ac:dyDescent="0.25">
      <c r="B213">
        <v>195</v>
      </c>
      <c r="C213" s="3">
        <v>12678308.180190468</v>
      </c>
    </row>
    <row r="214" spans="2:3" x14ac:dyDescent="0.25">
      <c r="B214">
        <v>196</v>
      </c>
      <c r="C214" s="3">
        <v>13662117.938710006</v>
      </c>
    </row>
    <row r="215" spans="2:3" x14ac:dyDescent="0.25">
      <c r="B215">
        <v>197</v>
      </c>
      <c r="C215" s="3">
        <v>12304278.101497296</v>
      </c>
    </row>
    <row r="216" spans="2:3" x14ac:dyDescent="0.25">
      <c r="B216">
        <v>198</v>
      </c>
      <c r="C216" s="3">
        <v>12779076.693658844</v>
      </c>
    </row>
    <row r="217" spans="2:3" x14ac:dyDescent="0.25">
      <c r="B217">
        <v>199</v>
      </c>
      <c r="C217" s="3">
        <v>12981503.590699729</v>
      </c>
    </row>
    <row r="218" spans="2:3" x14ac:dyDescent="0.25">
      <c r="B218">
        <v>200</v>
      </c>
      <c r="C218" s="3">
        <v>11533343.74941761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25"/>
  <sheetViews>
    <sheetView zoomScale="120" zoomScaleNormal="120" workbookViewId="0">
      <selection activeCell="K8" sqref="K8"/>
    </sheetView>
  </sheetViews>
  <sheetFormatPr defaultRowHeight="15" x14ac:dyDescent="0.25"/>
  <cols>
    <col min="4" max="4" width="10.7109375" customWidth="1"/>
    <col min="9" max="9" width="11" customWidth="1"/>
  </cols>
  <sheetData>
    <row r="2" spans="2:10" x14ac:dyDescent="0.25">
      <c r="B2" t="s">
        <v>11</v>
      </c>
      <c r="C2" t="s">
        <v>30</v>
      </c>
      <c r="D2" t="s">
        <v>31</v>
      </c>
      <c r="E2" t="s">
        <v>14</v>
      </c>
      <c r="F2" t="s">
        <v>15</v>
      </c>
      <c r="H2" t="s">
        <v>11</v>
      </c>
      <c r="I2" t="s">
        <v>31</v>
      </c>
      <c r="J2" t="s">
        <v>16</v>
      </c>
    </row>
    <row r="3" spans="2:10" x14ac:dyDescent="0.25">
      <c r="B3">
        <v>1</v>
      </c>
      <c r="C3">
        <v>20</v>
      </c>
      <c r="D3">
        <f>$C$24*B3+$C$25</f>
        <v>47.557142857142864</v>
      </c>
      <c r="E3">
        <f>C3/D3</f>
        <v>0.42054671072394106</v>
      </c>
      <c r="F3">
        <f>AVERAGE(E3,E8,E13,E18)</f>
        <v>0.43387229316344017</v>
      </c>
      <c r="H3">
        <v>21</v>
      </c>
      <c r="I3">
        <f>$C$24*H3+$C$25</f>
        <v>89.331578947368428</v>
      </c>
      <c r="J3" s="2">
        <f>I3*F3</f>
        <v>38.758497009805637</v>
      </c>
    </row>
    <row r="4" spans="2:10" x14ac:dyDescent="0.25">
      <c r="B4">
        <v>2</v>
      </c>
      <c r="C4">
        <v>45</v>
      </c>
      <c r="D4">
        <f t="shared" ref="D4:D22" si="0">$C$24*B4+$C$25</f>
        <v>49.645864661654137</v>
      </c>
      <c r="E4">
        <f t="shared" ref="E4:E22" si="1">C4/D4</f>
        <v>0.90641990640476156</v>
      </c>
      <c r="F4">
        <f>AVERAGE(E4,E9,E14,E19)</f>
        <v>0.80587361931558765</v>
      </c>
      <c r="H4">
        <v>22</v>
      </c>
      <c r="I4">
        <f>$C$24*H4+$C$25</f>
        <v>91.420300751879694</v>
      </c>
      <c r="J4" s="2">
        <f>I4*F4</f>
        <v>73.673208645836823</v>
      </c>
    </row>
    <row r="5" spans="2:10" x14ac:dyDescent="0.25">
      <c r="B5">
        <v>3</v>
      </c>
      <c r="C5">
        <v>85</v>
      </c>
      <c r="D5">
        <f t="shared" si="0"/>
        <v>51.734586466165418</v>
      </c>
      <c r="E5">
        <f t="shared" si="1"/>
        <v>1.6430014388070979</v>
      </c>
      <c r="F5">
        <f>AVERAGE(E5,E10,E15,E20)</f>
        <v>1.4899640335665034</v>
      </c>
      <c r="H5">
        <v>23</v>
      </c>
      <c r="I5">
        <f>$C$24*H5+$C$25</f>
        <v>93.509022556390988</v>
      </c>
      <c r="J5" s="2">
        <f>I5*F5</f>
        <v>139.32508042298147</v>
      </c>
    </row>
    <row r="6" spans="2:10" x14ac:dyDescent="0.25">
      <c r="B6">
        <v>4</v>
      </c>
      <c r="C6">
        <v>78</v>
      </c>
      <c r="D6">
        <f t="shared" si="0"/>
        <v>53.823308270676698</v>
      </c>
      <c r="E6">
        <f t="shared" si="1"/>
        <v>1.4491862820423271</v>
      </c>
      <c r="F6">
        <f>AVERAGE(E6,E11,E16,E21)</f>
        <v>1.4071764874575727</v>
      </c>
      <c r="H6">
        <v>24</v>
      </c>
      <c r="I6">
        <f>$C$24*H6+$C$25</f>
        <v>95.597744360902254</v>
      </c>
      <c r="J6" s="2">
        <f>I6*F6</f>
        <v>134.52289811864142</v>
      </c>
    </row>
    <row r="7" spans="2:10" x14ac:dyDescent="0.25">
      <c r="B7">
        <v>5</v>
      </c>
      <c r="C7">
        <v>52</v>
      </c>
      <c r="D7">
        <f t="shared" si="0"/>
        <v>55.912030075187971</v>
      </c>
      <c r="E7">
        <f t="shared" si="1"/>
        <v>0.93003240859029357</v>
      </c>
      <c r="F7">
        <f>AVERAGE(E7,E12,E17,E22)</f>
        <v>0.8599524463354109</v>
      </c>
      <c r="H7">
        <v>25</v>
      </c>
      <c r="I7">
        <f>$C$24*H7+$C$25</f>
        <v>97.686466165413535</v>
      </c>
      <c r="J7" s="2">
        <f>I7*F7</f>
        <v>84.005715552808709</v>
      </c>
    </row>
    <row r="8" spans="2:10" x14ac:dyDescent="0.25">
      <c r="B8">
        <v>6</v>
      </c>
      <c r="C8">
        <v>25</v>
      </c>
      <c r="D8">
        <f t="shared" si="0"/>
        <v>58.000751879699251</v>
      </c>
      <c r="E8">
        <f t="shared" si="1"/>
        <v>0.43102889514006815</v>
      </c>
    </row>
    <row r="9" spans="2:10" x14ac:dyDescent="0.25">
      <c r="B9">
        <v>7</v>
      </c>
      <c r="C9">
        <v>47</v>
      </c>
      <c r="D9">
        <f t="shared" si="0"/>
        <v>60.089473684210532</v>
      </c>
      <c r="E9">
        <f t="shared" si="1"/>
        <v>0.7821669440308312</v>
      </c>
    </row>
    <row r="10" spans="2:10" x14ac:dyDescent="0.25">
      <c r="B10">
        <v>8</v>
      </c>
      <c r="C10">
        <v>95</v>
      </c>
      <c r="D10">
        <f t="shared" si="0"/>
        <v>62.178195488721812</v>
      </c>
      <c r="E10">
        <f t="shared" si="1"/>
        <v>1.5278667908146606</v>
      </c>
    </row>
    <row r="11" spans="2:10" x14ac:dyDescent="0.25">
      <c r="B11">
        <v>9</v>
      </c>
      <c r="C11">
        <v>93</v>
      </c>
      <c r="D11">
        <f t="shared" si="0"/>
        <v>64.266917293233092</v>
      </c>
      <c r="E11">
        <f t="shared" si="1"/>
        <v>1.4470897923369404</v>
      </c>
    </row>
    <row r="12" spans="2:10" x14ac:dyDescent="0.25">
      <c r="B12">
        <v>10</v>
      </c>
      <c r="C12">
        <v>58</v>
      </c>
      <c r="D12">
        <f t="shared" si="0"/>
        <v>66.355639097744358</v>
      </c>
      <c r="E12">
        <f t="shared" si="1"/>
        <v>0.87407793502770448</v>
      </c>
    </row>
    <row r="13" spans="2:10" x14ac:dyDescent="0.25">
      <c r="B13">
        <v>11</v>
      </c>
      <c r="C13">
        <v>31</v>
      </c>
      <c r="D13">
        <f t="shared" si="0"/>
        <v>68.444360902255639</v>
      </c>
      <c r="E13">
        <f t="shared" si="1"/>
        <v>0.45292263075216138</v>
      </c>
    </row>
    <row r="14" spans="2:10" x14ac:dyDescent="0.25">
      <c r="B14">
        <v>12</v>
      </c>
      <c r="C14">
        <v>56</v>
      </c>
      <c r="D14">
        <f t="shared" si="0"/>
        <v>70.533082706766919</v>
      </c>
      <c r="E14">
        <f t="shared" si="1"/>
        <v>0.79395367182253296</v>
      </c>
    </row>
    <row r="15" spans="2:10" x14ac:dyDescent="0.25">
      <c r="B15">
        <v>13</v>
      </c>
      <c r="C15">
        <v>102</v>
      </c>
      <c r="D15">
        <f t="shared" si="0"/>
        <v>72.621804511278199</v>
      </c>
      <c r="E15">
        <f t="shared" si="1"/>
        <v>1.4045368424322113</v>
      </c>
    </row>
    <row r="16" spans="2:10" x14ac:dyDescent="0.25">
      <c r="B16">
        <v>14</v>
      </c>
      <c r="C16">
        <v>105</v>
      </c>
      <c r="D16">
        <f t="shared" si="0"/>
        <v>74.71052631578948</v>
      </c>
      <c r="E16">
        <f t="shared" si="1"/>
        <v>1.4054244452271925</v>
      </c>
    </row>
    <row r="17" spans="2:5" x14ac:dyDescent="0.25">
      <c r="B17">
        <v>15</v>
      </c>
      <c r="C17">
        <v>64</v>
      </c>
      <c r="D17">
        <f t="shared" si="0"/>
        <v>76.79924812030076</v>
      </c>
      <c r="E17">
        <f t="shared" si="1"/>
        <v>0.83334149183008122</v>
      </c>
    </row>
    <row r="18" spans="2:5" x14ac:dyDescent="0.25">
      <c r="B18">
        <v>16</v>
      </c>
      <c r="C18">
        <v>34</v>
      </c>
      <c r="D18">
        <f t="shared" si="0"/>
        <v>78.88796992481204</v>
      </c>
      <c r="E18">
        <f t="shared" si="1"/>
        <v>0.43099093603759014</v>
      </c>
    </row>
    <row r="19" spans="2:5" x14ac:dyDescent="0.25">
      <c r="B19">
        <v>17</v>
      </c>
      <c r="C19">
        <v>60</v>
      </c>
      <c r="D19">
        <f t="shared" si="0"/>
        <v>80.976691729323306</v>
      </c>
      <c r="E19">
        <f t="shared" si="1"/>
        <v>0.74095395500422478</v>
      </c>
    </row>
    <row r="20" spans="2:5" x14ac:dyDescent="0.25">
      <c r="B20">
        <v>18</v>
      </c>
      <c r="C20">
        <v>115</v>
      </c>
      <c r="D20">
        <f t="shared" si="0"/>
        <v>83.065413533834587</v>
      </c>
      <c r="E20">
        <f t="shared" si="1"/>
        <v>1.3844510622120441</v>
      </c>
    </row>
    <row r="21" spans="2:5" x14ac:dyDescent="0.25">
      <c r="B21">
        <v>19</v>
      </c>
      <c r="C21">
        <v>113</v>
      </c>
      <c r="D21">
        <f t="shared" si="0"/>
        <v>85.154135338345867</v>
      </c>
      <c r="E21">
        <f t="shared" si="1"/>
        <v>1.3270054302238312</v>
      </c>
    </row>
    <row r="22" spans="2:5" x14ac:dyDescent="0.25">
      <c r="B22">
        <v>20</v>
      </c>
      <c r="C22">
        <v>70</v>
      </c>
      <c r="D22">
        <f t="shared" si="0"/>
        <v>87.242857142857147</v>
      </c>
      <c r="E22">
        <f t="shared" si="1"/>
        <v>0.80235794989356468</v>
      </c>
    </row>
    <row r="24" spans="2:5" x14ac:dyDescent="0.25">
      <c r="B24" t="s">
        <v>12</v>
      </c>
      <c r="C24">
        <f>SLOPE(C3:C22,B3:B22)</f>
        <v>2.0887218045112781</v>
      </c>
    </row>
    <row r="25" spans="2:5" x14ac:dyDescent="0.25">
      <c r="B25" t="s">
        <v>13</v>
      </c>
      <c r="C25">
        <f>INTERCEPT(C3:C22,B3:B22)</f>
        <v>45.468421052631584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6"/>
  <sheetViews>
    <sheetView tabSelected="1" zoomScale="140" zoomScaleNormal="140" workbookViewId="0">
      <selection activeCell="D10" sqref="D10"/>
    </sheetView>
  </sheetViews>
  <sheetFormatPr defaultRowHeight="15" x14ac:dyDescent="0.25"/>
  <cols>
    <col min="3" max="3" width="9.5703125" customWidth="1"/>
    <col min="4" max="4" width="11.42578125" customWidth="1"/>
  </cols>
  <sheetData>
    <row r="1" spans="2:10" x14ac:dyDescent="0.25">
      <c r="C1" t="s">
        <v>19</v>
      </c>
      <c r="D1" t="s">
        <v>20</v>
      </c>
      <c r="E1" t="s">
        <v>21</v>
      </c>
      <c r="F1" t="s">
        <v>22</v>
      </c>
      <c r="G1" t="s">
        <v>23</v>
      </c>
    </row>
    <row r="2" spans="2:10" x14ac:dyDescent="0.25">
      <c r="B2" t="s">
        <v>17</v>
      </c>
      <c r="C2" s="6">
        <v>85</v>
      </c>
      <c r="D2" s="6">
        <v>70</v>
      </c>
      <c r="E2" s="6">
        <v>45</v>
      </c>
      <c r="F2" s="6">
        <v>83</v>
      </c>
      <c r="G2" s="6">
        <v>122</v>
      </c>
    </row>
    <row r="3" spans="2:10" x14ac:dyDescent="0.25">
      <c r="B3" t="s">
        <v>18</v>
      </c>
      <c r="C3" s="6">
        <v>90</v>
      </c>
      <c r="D3" s="6">
        <v>65</v>
      </c>
      <c r="E3" s="6">
        <v>48</v>
      </c>
      <c r="F3" s="6">
        <v>82</v>
      </c>
      <c r="G3" s="6">
        <v>117</v>
      </c>
    </row>
    <row r="4" spans="2:10" x14ac:dyDescent="0.25">
      <c r="B4" t="s">
        <v>24</v>
      </c>
      <c r="C4">
        <f>C2-C3</f>
        <v>-5</v>
      </c>
      <c r="D4">
        <f>D2-D3</f>
        <v>5</v>
      </c>
      <c r="E4">
        <f>E2-E3</f>
        <v>-3</v>
      </c>
      <c r="F4">
        <f>F2-F3</f>
        <v>1</v>
      </c>
      <c r="G4">
        <f>G2-G3</f>
        <v>5</v>
      </c>
      <c r="I4">
        <f>AVERAGE(C4:G4)</f>
        <v>0.6</v>
      </c>
      <c r="J4" t="s">
        <v>27</v>
      </c>
    </row>
    <row r="5" spans="2:10" x14ac:dyDescent="0.25">
      <c r="B5" t="s">
        <v>25</v>
      </c>
      <c r="C5">
        <f>C4^2</f>
        <v>25</v>
      </c>
      <c r="D5">
        <f>D4^2</f>
        <v>25</v>
      </c>
      <c r="E5">
        <f>E4^2</f>
        <v>9</v>
      </c>
      <c r="F5">
        <f>F4^2</f>
        <v>1</v>
      </c>
      <c r="G5">
        <f>G4^2</f>
        <v>25</v>
      </c>
      <c r="I5">
        <f>AVERAGE(C5:G5)</f>
        <v>17</v>
      </c>
      <c r="J5" t="s">
        <v>28</v>
      </c>
    </row>
    <row r="6" spans="2:10" x14ac:dyDescent="0.25">
      <c r="B6" t="s">
        <v>26</v>
      </c>
      <c r="C6">
        <f>ABS(C4)</f>
        <v>5</v>
      </c>
      <c r="D6">
        <f>ABS(D4)</f>
        <v>5</v>
      </c>
      <c r="E6">
        <f>ABS(E4)</f>
        <v>3</v>
      </c>
      <c r="F6">
        <f>ABS(F4)</f>
        <v>1</v>
      </c>
      <c r="G6">
        <f>ABS(G4)</f>
        <v>5</v>
      </c>
      <c r="I6">
        <f>AVERAGE(C6:G6)</f>
        <v>3.8</v>
      </c>
      <c r="J6" t="s">
        <v>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Problem 1</vt:lpstr>
      <vt:lpstr>Problem 2</vt:lpstr>
      <vt:lpstr>Problem 3</vt:lpstr>
    </vt:vector>
  </TitlesOfParts>
  <Company>Le Moyne College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Wright</dc:creator>
  <cp:lastModifiedBy>LeMoyne College</cp:lastModifiedBy>
  <dcterms:created xsi:type="dcterms:W3CDTF">2013-04-10T21:40:24Z</dcterms:created>
  <dcterms:modified xsi:type="dcterms:W3CDTF">2015-04-23T14:19:00Z</dcterms:modified>
</cp:coreProperties>
</file>