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955" windowHeight="10485" activeTab="1"/>
  </bookViews>
  <sheets>
    <sheet name="page 2" sheetId="2" r:id="rId1"/>
    <sheet name="Page 1" sheetId="1" r:id="rId2"/>
  </sheets>
  <calcPr calcId="145621"/>
</workbook>
</file>

<file path=xl/calcChain.xml><?xml version="1.0" encoding="utf-8"?>
<calcChain xmlns="http://schemas.openxmlformats.org/spreadsheetml/2006/main">
  <c r="B41" i="2" l="1"/>
  <c r="B36" i="2"/>
  <c r="B37" i="2"/>
  <c r="B38" i="2"/>
  <c r="B39" i="2"/>
  <c r="B40" i="2"/>
  <c r="B35" i="2"/>
  <c r="N31" i="2"/>
  <c r="N30" i="2"/>
  <c r="N27" i="2"/>
  <c r="M27" i="2"/>
  <c r="M6" i="2"/>
  <c r="N6" i="2"/>
  <c r="M7" i="2"/>
  <c r="N7" i="2"/>
  <c r="M8" i="2"/>
  <c r="N8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N5" i="2"/>
  <c r="M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5" i="2"/>
  <c r="J25" i="2"/>
  <c r="J13" i="2"/>
  <c r="J14" i="2"/>
  <c r="J15" i="2"/>
  <c r="J16" i="2"/>
  <c r="J17" i="2"/>
  <c r="J18" i="2"/>
  <c r="J19" i="2"/>
  <c r="J20" i="2"/>
  <c r="J21" i="2"/>
  <c r="J22" i="2"/>
  <c r="J23" i="2"/>
  <c r="J24" i="2"/>
  <c r="J6" i="2"/>
  <c r="J7" i="2"/>
  <c r="J8" i="2"/>
  <c r="J9" i="2"/>
  <c r="J10" i="2"/>
  <c r="J11" i="2"/>
  <c r="J12" i="2"/>
  <c r="F13" i="2"/>
  <c r="F20" i="2" s="1"/>
  <c r="F14" i="2"/>
  <c r="F21" i="2" s="1"/>
  <c r="F15" i="2"/>
  <c r="F22" i="2" s="1"/>
  <c r="F16" i="2"/>
  <c r="F17" i="2"/>
  <c r="F24" i="2" s="1"/>
  <c r="F18" i="2"/>
  <c r="F25" i="2" s="1"/>
  <c r="F19" i="2"/>
  <c r="F23" i="2"/>
  <c r="F12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5" i="2"/>
  <c r="C28" i="2"/>
  <c r="C27" i="2"/>
  <c r="D25" i="2" s="1"/>
  <c r="E25" i="2" s="1"/>
  <c r="D11" i="2"/>
  <c r="E11" i="2" s="1"/>
  <c r="D7" i="2"/>
  <c r="E7" i="2" s="1"/>
  <c r="J6" i="1"/>
  <c r="J7" i="1"/>
  <c r="J8" i="1"/>
  <c r="J9" i="1"/>
  <c r="J10" i="1"/>
  <c r="J11" i="1"/>
  <c r="J5" i="1"/>
  <c r="I6" i="1"/>
  <c r="I7" i="1"/>
  <c r="I8" i="1"/>
  <c r="I9" i="1"/>
  <c r="I10" i="1"/>
  <c r="I11" i="1"/>
  <c r="I5" i="1"/>
  <c r="F6" i="1"/>
  <c r="F7" i="1"/>
  <c r="F8" i="1"/>
  <c r="F9" i="1"/>
  <c r="F10" i="1"/>
  <c r="F11" i="1"/>
  <c r="F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5" i="1"/>
  <c r="C28" i="1"/>
  <c r="C27" i="1"/>
  <c r="D8" i="2" l="1"/>
  <c r="E8" i="2" s="1"/>
  <c r="D12" i="2"/>
  <c r="E12" i="2" s="1"/>
  <c r="D14" i="2"/>
  <c r="E14" i="2" s="1"/>
  <c r="F7" i="2" s="1"/>
  <c r="D16" i="2"/>
  <c r="E16" i="2" s="1"/>
  <c r="D18" i="2"/>
  <c r="E18" i="2" s="1"/>
  <c r="F11" i="2" s="1"/>
  <c r="D20" i="2"/>
  <c r="E20" i="2" s="1"/>
  <c r="D22" i="2"/>
  <c r="E22" i="2" s="1"/>
  <c r="D24" i="2"/>
  <c r="E24" i="2" s="1"/>
  <c r="D5" i="2"/>
  <c r="E5" i="2" s="1"/>
  <c r="D9" i="2"/>
  <c r="E9" i="2" s="1"/>
  <c r="D6" i="2"/>
  <c r="E6" i="2" s="1"/>
  <c r="D10" i="2"/>
  <c r="E10" i="2" s="1"/>
  <c r="D13" i="2"/>
  <c r="E13" i="2" s="1"/>
  <c r="D15" i="2"/>
  <c r="E15" i="2" s="1"/>
  <c r="D17" i="2"/>
  <c r="E17" i="2" s="1"/>
  <c r="D19" i="2"/>
  <c r="E19" i="2" s="1"/>
  <c r="D21" i="2"/>
  <c r="E21" i="2" s="1"/>
  <c r="D23" i="2"/>
  <c r="E23" i="2" s="1"/>
  <c r="F6" i="2" l="1"/>
  <c r="F10" i="2"/>
  <c r="F9" i="2"/>
  <c r="F5" i="2"/>
  <c r="J5" i="2" s="1"/>
  <c r="F8" i="2"/>
</calcChain>
</file>

<file path=xl/sharedStrings.xml><?xml version="1.0" encoding="utf-8"?>
<sst xmlns="http://schemas.openxmlformats.org/spreadsheetml/2006/main" count="84" uniqueCount="35">
  <si>
    <t>Forecasting Doughnut Sales</t>
  </si>
  <si>
    <t>Historical</t>
  </si>
  <si>
    <t>Forecast</t>
  </si>
  <si>
    <t>Period</t>
  </si>
  <si>
    <t>Actual Sales</t>
  </si>
  <si>
    <t>Y trendline</t>
  </si>
  <si>
    <t>ratio</t>
  </si>
  <si>
    <t>SI</t>
  </si>
  <si>
    <t>Y (trendline)</t>
  </si>
  <si>
    <t>sun</t>
  </si>
  <si>
    <t>mon</t>
  </si>
  <si>
    <t>tue</t>
  </si>
  <si>
    <t>wed</t>
  </si>
  <si>
    <t>thu</t>
  </si>
  <si>
    <t>fri</t>
  </si>
  <si>
    <t>sat</t>
  </si>
  <si>
    <t>slope</t>
  </si>
  <si>
    <t>intercept</t>
  </si>
  <si>
    <t>"Forecast"</t>
  </si>
  <si>
    <t>"errors"</t>
  </si>
  <si>
    <t>sq "errors"</t>
  </si>
  <si>
    <t>Abs "errors"</t>
  </si>
  <si>
    <t>MSE</t>
  </si>
  <si>
    <t>MAD</t>
  </si>
  <si>
    <t>est st dev</t>
  </si>
  <si>
    <t>2nd est st dev</t>
  </si>
  <si>
    <t>Report to Merry Dairy</t>
  </si>
  <si>
    <t>Forecast for Next Week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</si>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</sst>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5" x14ac:knownFonts="1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2" fillId="2" borderId="0" xfId="0" applyFont="1" applyFill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4" fillId="2" borderId="0" xfId="0" applyFont="1" applyFill="1"/>
    <xf numFmtId="0" fontId="3" fillId="0" borderId="1" xfId="0" applyFont="1" applyBorder="1"/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34676552930883642"/>
                  <c:y val="-0.15797061825605133"/>
                </c:manualLayout>
              </c:layout>
              <c:numFmt formatCode="General" sourceLinked="0"/>
            </c:trendlineLbl>
          </c:trendline>
          <c:xVal>
            <c:numRef>
              <c:f>'Page 1'!$B$5:$B$25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'Page 1'!$C$5:$C$25</c:f>
              <c:numCache>
                <c:formatCode>General</c:formatCode>
                <c:ptCount val="21"/>
                <c:pt idx="0">
                  <c:v>39</c:v>
                </c:pt>
                <c:pt idx="1">
                  <c:v>26</c:v>
                </c:pt>
                <c:pt idx="2">
                  <c:v>23</c:v>
                </c:pt>
                <c:pt idx="3">
                  <c:v>25</c:v>
                </c:pt>
                <c:pt idx="4">
                  <c:v>23</c:v>
                </c:pt>
                <c:pt idx="5">
                  <c:v>34</c:v>
                </c:pt>
                <c:pt idx="6">
                  <c:v>38</c:v>
                </c:pt>
                <c:pt idx="7">
                  <c:v>48</c:v>
                </c:pt>
                <c:pt idx="8">
                  <c:v>33</c:v>
                </c:pt>
                <c:pt idx="9">
                  <c:v>25</c:v>
                </c:pt>
                <c:pt idx="10">
                  <c:v>25</c:v>
                </c:pt>
                <c:pt idx="11">
                  <c:v>30</c:v>
                </c:pt>
                <c:pt idx="12">
                  <c:v>45</c:v>
                </c:pt>
                <c:pt idx="13">
                  <c:v>60</c:v>
                </c:pt>
                <c:pt idx="14">
                  <c:v>55</c:v>
                </c:pt>
                <c:pt idx="15">
                  <c:v>37</c:v>
                </c:pt>
                <c:pt idx="16">
                  <c:v>39</c:v>
                </c:pt>
                <c:pt idx="17">
                  <c:v>33</c:v>
                </c:pt>
                <c:pt idx="18">
                  <c:v>35</c:v>
                </c:pt>
                <c:pt idx="19">
                  <c:v>53</c:v>
                </c:pt>
                <c:pt idx="20">
                  <c:v>63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'Page 1'!$H$5:$H$11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</c:numCache>
            </c:numRef>
          </c:xVal>
          <c:yVal>
            <c:numRef>
              <c:f>'Page 1'!$J$5:$J$11</c:f>
              <c:numCache>
                <c:formatCode>0</c:formatCode>
                <c:ptCount val="7"/>
                <c:pt idx="0">
                  <c:v>70.213511532567779</c:v>
                </c:pt>
                <c:pt idx="1">
                  <c:v>46.870112569140289</c:v>
                </c:pt>
                <c:pt idx="2">
                  <c:v>41.457072267170439</c:v>
                </c:pt>
                <c:pt idx="3">
                  <c:v>39.894178160035096</c:v>
                </c:pt>
                <c:pt idx="4">
                  <c:v>41.440123883467194</c:v>
                </c:pt>
                <c:pt idx="5">
                  <c:v>61.492329439371233</c:v>
                </c:pt>
                <c:pt idx="6">
                  <c:v>74.089204293590726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04576"/>
        <c:axId val="53703040"/>
      </c:scatterChart>
      <c:valAx>
        <c:axId val="5370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3703040"/>
        <c:crosses val="autoZero"/>
        <c:crossBetween val="midCat"/>
      </c:valAx>
      <c:valAx>
        <c:axId val="53703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dooughnut sales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3704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625929</xdr:colOff>
      <xdr:row>34</xdr:row>
      <xdr:rowOff>13607</xdr:rowOff>
    </xdr:from>
    <xdr:to>
      <xdr:col>4</xdr:col>
      <xdr:colOff>578303</xdr:colOff>
      <xdr:row>40</xdr:row>
      <xdr:rowOff>20411</xdr:rowOff>
    </xdr:to>
    <xdr:sp macro="" textlink="">
      <xdr:nvSpPr>
        <xdr:cNvPr id="3" name="TextBox 2"/>
        <xdr:cNvSpPr txBox="1"/>
      </xdr:nvSpPr>
      <xdr:spPr>
        <a:xfrm>
          <a:off x="2272393" y="5633357"/>
          <a:ext cx="1469571" cy="986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If actual sales differ from forecast</a:t>
          </a:r>
          <a:r>
            <a:rPr lang="en-US" sz="1100" baseline="0"/>
            <a:t> by more than five doughnuts we need to reconsider the forecast.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34018</xdr:colOff>
      <xdr:row>13</xdr:row>
      <xdr:rowOff>159203</xdr:rowOff>
    </xdr:from>
    <xdr:to>
      <xdr:col>12</xdr:col>
      <xdr:colOff>605518</xdr:colOff>
      <xdr:row>30</xdr:row>
      <xdr:rowOff>126546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1"/>
  <sheetViews>
    <sheetView topLeftCell="A27" zoomScale="140" zoomScaleNormal="140" workbookViewId="0">
      <selection activeCell="G40" sqref="G40"/>
    </sheetView>
  </sheetViews>
  <sheetFormatPr defaultRowHeight="12.75" x14ac:dyDescent="0.2"/>
  <cols>
    <col min="1" max="1" width="13.85546875" customWidth="1"/>
    <col min="2" max="2" width="10.85546875" customWidth="1"/>
    <col min="3" max="3" width="11.7109375" customWidth="1"/>
    <col min="4" max="4" width="11" customWidth="1"/>
    <col min="6" max="6" width="10.5703125" customWidth="1"/>
    <col min="8" max="8" width="11.85546875" customWidth="1"/>
    <col min="9" max="9" width="11.42578125" customWidth="1"/>
    <col min="13" max="13" width="13.85546875" customWidth="1"/>
  </cols>
  <sheetData>
    <row r="1" spans="1:14" ht="15.75" x14ac:dyDescent="0.25">
      <c r="A1" s="1" t="s">
        <v>0</v>
      </c>
      <c r="B1" s="1"/>
      <c r="C1" s="1"/>
      <c r="D1" s="1"/>
      <c r="E1" s="1"/>
    </row>
    <row r="2" spans="1:14" ht="15.75" x14ac:dyDescent="0.25">
      <c r="A2" s="2"/>
      <c r="B2" s="2"/>
      <c r="C2" s="2"/>
      <c r="D2" s="2"/>
      <c r="E2" s="2"/>
    </row>
    <row r="3" spans="1:14" x14ac:dyDescent="0.2">
      <c r="B3" s="3" t="s">
        <v>1</v>
      </c>
      <c r="H3" s="3" t="s">
        <v>2</v>
      </c>
    </row>
    <row r="4" spans="1:14" x14ac:dyDescent="0.2">
      <c r="B4" t="s">
        <v>3</v>
      </c>
      <c r="C4" t="s">
        <v>4</v>
      </c>
      <c r="D4" s="4" t="s">
        <v>5</v>
      </c>
      <c r="E4" t="s">
        <v>6</v>
      </c>
      <c r="F4" t="s">
        <v>7</v>
      </c>
      <c r="H4" t="s">
        <v>3</v>
      </c>
      <c r="I4" t="s">
        <v>8</v>
      </c>
      <c r="J4" s="4" t="s">
        <v>18</v>
      </c>
      <c r="L4" s="4" t="s">
        <v>19</v>
      </c>
      <c r="M4" s="4" t="s">
        <v>20</v>
      </c>
      <c r="N4" s="4" t="s">
        <v>21</v>
      </c>
    </row>
    <row r="5" spans="1:14" x14ac:dyDescent="0.2">
      <c r="A5" s="4" t="s">
        <v>9</v>
      </c>
      <c r="B5">
        <v>1</v>
      </c>
      <c r="C5">
        <v>39</v>
      </c>
      <c r="D5" s="5">
        <f>C$27*B5+C$28</f>
        <v>26.155844155844154</v>
      </c>
      <c r="E5" s="6">
        <f>C5/D5</f>
        <v>1.4910625620655413</v>
      </c>
      <c r="F5" s="6">
        <f>AVERAGE(E5,E12,E19)</f>
        <v>1.4006685116214717</v>
      </c>
      <c r="H5">
        <v>1</v>
      </c>
      <c r="I5" s="5">
        <f>C$27*H5+C$28</f>
        <v>26.155844155844154</v>
      </c>
      <c r="J5" s="7">
        <f>I5*F5</f>
        <v>36.635667303969399</v>
      </c>
      <c r="L5" s="7">
        <f>J5-C5</f>
        <v>-2.3643326960306013</v>
      </c>
      <c r="M5" s="5">
        <f>L5^2</f>
        <v>5.5900690975193319</v>
      </c>
      <c r="N5" s="7">
        <f>ABS(L5)</f>
        <v>2.3643326960306013</v>
      </c>
    </row>
    <row r="6" spans="1:14" x14ac:dyDescent="0.2">
      <c r="A6" s="4" t="s">
        <v>10</v>
      </c>
      <c r="B6">
        <v>2</v>
      </c>
      <c r="C6">
        <v>26</v>
      </c>
      <c r="D6" s="5">
        <f t="shared" ref="D6:D25" si="0">C$27*B6+C$28</f>
        <v>27.297402597402595</v>
      </c>
      <c r="E6" s="6">
        <f t="shared" ref="E6:E25" si="1">C6/D6</f>
        <v>0.95247157333840815</v>
      </c>
      <c r="F6" s="6">
        <f t="shared" ref="F6:F12" si="2">AVERAGE(E6,E13,E20)</f>
        <v>0.9141797122001627</v>
      </c>
      <c r="H6">
        <v>2</v>
      </c>
      <c r="I6" s="5">
        <f t="shared" ref="I6:I25" si="3">C$27*H6+C$28</f>
        <v>27.297402597402595</v>
      </c>
      <c r="J6" s="7">
        <f t="shared" ref="J6:J25" si="4">I6*F6</f>
        <v>24.954731650305479</v>
      </c>
      <c r="L6" s="7">
        <f t="shared" ref="L6:L25" si="5">J6-C6</f>
        <v>-1.0452683496945205</v>
      </c>
      <c r="M6" s="5">
        <f t="shared" ref="M6:M25" si="6">L6^2</f>
        <v>1.0925859228731065</v>
      </c>
      <c r="N6" s="7">
        <f t="shared" ref="N6:N25" si="7">ABS(L6)</f>
        <v>1.0452683496945205</v>
      </c>
    </row>
    <row r="7" spans="1:14" x14ac:dyDescent="0.2">
      <c r="A7" s="4" t="s">
        <v>11</v>
      </c>
      <c r="B7">
        <v>3</v>
      </c>
      <c r="C7">
        <v>23</v>
      </c>
      <c r="D7" s="5">
        <f t="shared" si="0"/>
        <v>28.438961038961036</v>
      </c>
      <c r="E7" s="6">
        <f t="shared" si="1"/>
        <v>0.80874965750296834</v>
      </c>
      <c r="F7" s="6">
        <f t="shared" si="2"/>
        <v>0.79098906374907052</v>
      </c>
      <c r="H7">
        <v>3</v>
      </c>
      <c r="I7" s="5">
        <f t="shared" si="3"/>
        <v>28.438961038961036</v>
      </c>
      <c r="J7" s="7">
        <f t="shared" si="4"/>
        <v>22.494907166204083</v>
      </c>
      <c r="L7" s="7">
        <f t="shared" si="5"/>
        <v>-0.50509283379591707</v>
      </c>
      <c r="M7" s="5">
        <f t="shared" si="6"/>
        <v>0.25511877075198991</v>
      </c>
      <c r="N7" s="7">
        <f t="shared" si="7"/>
        <v>0.50509283379591707</v>
      </c>
    </row>
    <row r="8" spans="1:14" x14ac:dyDescent="0.2">
      <c r="A8" s="4" t="s">
        <v>12</v>
      </c>
      <c r="B8">
        <v>4</v>
      </c>
      <c r="C8">
        <v>25</v>
      </c>
      <c r="D8" s="5">
        <f t="shared" si="0"/>
        <v>29.580519480519477</v>
      </c>
      <c r="E8" s="6">
        <f t="shared" si="1"/>
        <v>0.84515081002765957</v>
      </c>
      <c r="F8" s="6">
        <f t="shared" si="2"/>
        <v>0.74494415518544532</v>
      </c>
      <c r="H8">
        <v>4</v>
      </c>
      <c r="I8" s="5">
        <f t="shared" si="3"/>
        <v>29.580519480519477</v>
      </c>
      <c r="J8" s="7">
        <f t="shared" si="4"/>
        <v>22.035835094362191</v>
      </c>
      <c r="L8" s="7">
        <f t="shared" si="5"/>
        <v>-2.9641649056378085</v>
      </c>
      <c r="M8" s="5">
        <f t="shared" si="6"/>
        <v>8.7862735878147991</v>
      </c>
      <c r="N8" s="7">
        <f t="shared" si="7"/>
        <v>2.9641649056378085</v>
      </c>
    </row>
    <row r="9" spans="1:14" x14ac:dyDescent="0.2">
      <c r="A9" s="4" t="s">
        <v>13</v>
      </c>
      <c r="B9">
        <v>5</v>
      </c>
      <c r="C9">
        <v>23</v>
      </c>
      <c r="D9" s="5">
        <f t="shared" si="0"/>
        <v>30.722077922077922</v>
      </c>
      <c r="E9" s="6">
        <f t="shared" si="1"/>
        <v>0.74864727764626315</v>
      </c>
      <c r="F9" s="6">
        <f t="shared" si="2"/>
        <v>0.7576610563996139</v>
      </c>
      <c r="H9">
        <v>5</v>
      </c>
      <c r="I9" s="5">
        <f t="shared" si="3"/>
        <v>30.722077922077922</v>
      </c>
      <c r="J9" s="7">
        <f t="shared" si="4"/>
        <v>23.276922013232813</v>
      </c>
      <c r="L9" s="7">
        <f t="shared" si="5"/>
        <v>0.27692201323281296</v>
      </c>
      <c r="M9" s="5">
        <f t="shared" si="6"/>
        <v>7.6685801412914228E-2</v>
      </c>
      <c r="N9" s="7">
        <f t="shared" si="7"/>
        <v>0.27692201323281296</v>
      </c>
    </row>
    <row r="10" spans="1:14" x14ac:dyDescent="0.2">
      <c r="A10" s="4" t="s">
        <v>14</v>
      </c>
      <c r="B10">
        <v>6</v>
      </c>
      <c r="C10">
        <v>34</v>
      </c>
      <c r="D10" s="5">
        <f t="shared" si="0"/>
        <v>31.863636363636363</v>
      </c>
      <c r="E10" s="6">
        <f t="shared" si="1"/>
        <v>1.0670470756062767</v>
      </c>
      <c r="F10" s="6">
        <f t="shared" si="2"/>
        <v>1.1012953823397649</v>
      </c>
      <c r="H10">
        <v>6</v>
      </c>
      <c r="I10" s="5">
        <f t="shared" si="3"/>
        <v>31.863636363636363</v>
      </c>
      <c r="J10" s="7">
        <f t="shared" si="4"/>
        <v>35.091275591826147</v>
      </c>
      <c r="L10" s="7">
        <f t="shared" si="5"/>
        <v>1.0912755918261468</v>
      </c>
      <c r="M10" s="5">
        <f t="shared" si="6"/>
        <v>1.1908824173155068</v>
      </c>
      <c r="N10" s="7">
        <f t="shared" si="7"/>
        <v>1.0912755918261468</v>
      </c>
    </row>
    <row r="11" spans="1:14" x14ac:dyDescent="0.2">
      <c r="A11" s="4" t="s">
        <v>15</v>
      </c>
      <c r="B11">
        <v>7</v>
      </c>
      <c r="C11">
        <v>38</v>
      </c>
      <c r="D11" s="5">
        <f t="shared" si="0"/>
        <v>33.005194805194805</v>
      </c>
      <c r="E11" s="6">
        <f t="shared" si="1"/>
        <v>1.1513339104430629</v>
      </c>
      <c r="F11" s="6">
        <f t="shared" si="2"/>
        <v>1.3003142549190814</v>
      </c>
      <c r="H11">
        <v>7</v>
      </c>
      <c r="I11" s="5">
        <f t="shared" si="3"/>
        <v>33.005194805194805</v>
      </c>
      <c r="J11" s="7">
        <f t="shared" si="4"/>
        <v>42.917125291576021</v>
      </c>
      <c r="L11" s="7">
        <f t="shared" si="5"/>
        <v>4.9171252915760206</v>
      </c>
      <c r="M11" s="5">
        <f t="shared" si="6"/>
        <v>24.178121133056568</v>
      </c>
      <c r="N11" s="7">
        <f t="shared" si="7"/>
        <v>4.9171252915760206</v>
      </c>
    </row>
    <row r="12" spans="1:14" x14ac:dyDescent="0.2">
      <c r="A12" s="4" t="s">
        <v>9</v>
      </c>
      <c r="B12">
        <v>8</v>
      </c>
      <c r="C12">
        <v>48</v>
      </c>
      <c r="D12" s="5">
        <f t="shared" si="0"/>
        <v>34.146753246753249</v>
      </c>
      <c r="E12" s="6">
        <f t="shared" si="1"/>
        <v>1.4056973338911496</v>
      </c>
      <c r="F12" s="6">
        <f>F5</f>
        <v>1.4006685116214717</v>
      </c>
      <c r="H12">
        <v>8</v>
      </c>
      <c r="I12" s="5">
        <f t="shared" si="3"/>
        <v>34.146753246753249</v>
      </c>
      <c r="J12" s="7">
        <f t="shared" si="4"/>
        <v>47.828282046835525</v>
      </c>
      <c r="L12" s="7">
        <f t="shared" si="5"/>
        <v>-0.17171795316447458</v>
      </c>
      <c r="M12" s="5">
        <f t="shared" si="6"/>
        <v>2.9487055438996684E-2</v>
      </c>
      <c r="N12" s="7">
        <f t="shared" si="7"/>
        <v>0.17171795316447458</v>
      </c>
    </row>
    <row r="13" spans="1:14" x14ac:dyDescent="0.2">
      <c r="A13" s="4" t="s">
        <v>10</v>
      </c>
      <c r="B13">
        <v>9</v>
      </c>
      <c r="C13">
        <v>33</v>
      </c>
      <c r="D13" s="5">
        <f t="shared" si="0"/>
        <v>35.288311688311687</v>
      </c>
      <c r="E13" s="6">
        <f t="shared" si="1"/>
        <v>0.93515383482997205</v>
      </c>
      <c r="F13" s="6">
        <f t="shared" ref="F13:F25" si="8">F6</f>
        <v>0.9141797122001627</v>
      </c>
      <c r="H13">
        <v>9</v>
      </c>
      <c r="I13" s="5">
        <f t="shared" si="3"/>
        <v>35.288311688311687</v>
      </c>
      <c r="J13" s="7">
        <f t="shared" si="4"/>
        <v>32.259858623250416</v>
      </c>
      <c r="L13" s="7">
        <f t="shared" si="5"/>
        <v>-0.74014137674958391</v>
      </c>
      <c r="M13" s="5">
        <f t="shared" si="6"/>
        <v>0.54780925757676946</v>
      </c>
      <c r="N13" s="7">
        <f t="shared" si="7"/>
        <v>0.74014137674958391</v>
      </c>
    </row>
    <row r="14" spans="1:14" x14ac:dyDescent="0.2">
      <c r="A14" s="4" t="s">
        <v>11</v>
      </c>
      <c r="B14">
        <v>10</v>
      </c>
      <c r="C14">
        <v>25</v>
      </c>
      <c r="D14" s="5">
        <f t="shared" si="0"/>
        <v>36.429870129870125</v>
      </c>
      <c r="E14" s="6">
        <f t="shared" si="1"/>
        <v>0.68625004456169125</v>
      </c>
      <c r="F14" s="6">
        <f t="shared" si="8"/>
        <v>0.79098906374907052</v>
      </c>
      <c r="H14">
        <v>10</v>
      </c>
      <c r="I14" s="5">
        <f t="shared" si="3"/>
        <v>36.429870129870125</v>
      </c>
      <c r="J14" s="7">
        <f t="shared" si="4"/>
        <v>28.8156288665262</v>
      </c>
      <c r="L14" s="7">
        <f t="shared" si="5"/>
        <v>3.8156288665262004</v>
      </c>
      <c r="M14" s="5">
        <f t="shared" si="6"/>
        <v>14.559023647068017</v>
      </c>
      <c r="N14" s="7">
        <f t="shared" si="7"/>
        <v>3.8156288665262004</v>
      </c>
    </row>
    <row r="15" spans="1:14" x14ac:dyDescent="0.2">
      <c r="A15" s="4" t="s">
        <v>12</v>
      </c>
      <c r="B15">
        <v>11</v>
      </c>
      <c r="C15">
        <v>25</v>
      </c>
      <c r="D15" s="5">
        <f t="shared" si="0"/>
        <v>37.571428571428569</v>
      </c>
      <c r="E15" s="6">
        <f t="shared" si="1"/>
        <v>0.66539923954372626</v>
      </c>
      <c r="F15" s="6">
        <f t="shared" si="8"/>
        <v>0.74494415518544532</v>
      </c>
      <c r="H15">
        <v>11</v>
      </c>
      <c r="I15" s="5">
        <f t="shared" si="3"/>
        <v>37.571428571428569</v>
      </c>
      <c r="J15" s="7">
        <f t="shared" si="4"/>
        <v>27.988616116253159</v>
      </c>
      <c r="L15" s="7">
        <f t="shared" si="5"/>
        <v>2.9886161162531586</v>
      </c>
      <c r="M15" s="5">
        <f t="shared" si="6"/>
        <v>8.9318262903281127</v>
      </c>
      <c r="N15" s="7">
        <f t="shared" si="7"/>
        <v>2.9886161162531586</v>
      </c>
    </row>
    <row r="16" spans="1:14" x14ac:dyDescent="0.2">
      <c r="A16" s="4" t="s">
        <v>13</v>
      </c>
      <c r="B16">
        <v>12</v>
      </c>
      <c r="C16">
        <v>30</v>
      </c>
      <c r="D16" s="5">
        <f t="shared" si="0"/>
        <v>38.712987012987014</v>
      </c>
      <c r="E16" s="6">
        <f t="shared" si="1"/>
        <v>0.77493374484216171</v>
      </c>
      <c r="F16" s="6">
        <f t="shared" si="8"/>
        <v>0.7576610563996139</v>
      </c>
      <c r="H16">
        <v>12</v>
      </c>
      <c r="I16" s="5">
        <f t="shared" si="3"/>
        <v>38.712987012987014</v>
      </c>
      <c r="J16" s="7">
        <f t="shared" si="4"/>
        <v>29.331322636644273</v>
      </c>
      <c r="L16" s="7">
        <f t="shared" si="5"/>
        <v>-0.66867736335572658</v>
      </c>
      <c r="M16" s="5">
        <f t="shared" si="6"/>
        <v>0.44712941626436642</v>
      </c>
      <c r="N16" s="7">
        <f t="shared" si="7"/>
        <v>0.66867736335572658</v>
      </c>
    </row>
    <row r="17" spans="1:14" x14ac:dyDescent="0.2">
      <c r="A17" s="4" t="s">
        <v>14</v>
      </c>
      <c r="B17">
        <v>13</v>
      </c>
      <c r="C17">
        <v>45</v>
      </c>
      <c r="D17" s="5">
        <f t="shared" si="0"/>
        <v>39.854545454545452</v>
      </c>
      <c r="E17" s="6">
        <f t="shared" si="1"/>
        <v>1.1291058394160585</v>
      </c>
      <c r="F17" s="6">
        <f t="shared" si="8"/>
        <v>1.1012953823397649</v>
      </c>
      <c r="H17">
        <v>13</v>
      </c>
      <c r="I17" s="5">
        <f t="shared" si="3"/>
        <v>39.854545454545452</v>
      </c>
      <c r="J17" s="7">
        <f t="shared" si="4"/>
        <v>43.891626874341171</v>
      </c>
      <c r="L17" s="7">
        <f t="shared" si="5"/>
        <v>-1.1083731256588294</v>
      </c>
      <c r="M17" s="5">
        <f t="shared" si="6"/>
        <v>1.2284909856827233</v>
      </c>
      <c r="N17" s="7">
        <f t="shared" si="7"/>
        <v>1.1083731256588294</v>
      </c>
    </row>
    <row r="18" spans="1:14" x14ac:dyDescent="0.2">
      <c r="A18" s="4" t="s">
        <v>15</v>
      </c>
      <c r="B18">
        <v>14</v>
      </c>
      <c r="C18">
        <v>60</v>
      </c>
      <c r="D18" s="5">
        <f t="shared" si="0"/>
        <v>40.996103896103897</v>
      </c>
      <c r="E18" s="6">
        <f t="shared" si="1"/>
        <v>1.4635537111540533</v>
      </c>
      <c r="F18" s="6">
        <f t="shared" si="8"/>
        <v>1.3003142549190814</v>
      </c>
      <c r="H18">
        <v>14</v>
      </c>
      <c r="I18" s="5">
        <f t="shared" si="3"/>
        <v>40.996103896103897</v>
      </c>
      <c r="J18" s="7">
        <f t="shared" si="4"/>
        <v>53.307818292247589</v>
      </c>
      <c r="L18" s="7">
        <f t="shared" si="5"/>
        <v>-6.6921817077524111</v>
      </c>
      <c r="M18" s="5">
        <f t="shared" si="6"/>
        <v>44.78529600957598</v>
      </c>
      <c r="N18" s="7">
        <f t="shared" si="7"/>
        <v>6.6921817077524111</v>
      </c>
    </row>
    <row r="19" spans="1:14" x14ac:dyDescent="0.2">
      <c r="A19" s="4" t="s">
        <v>9</v>
      </c>
      <c r="B19">
        <v>15</v>
      </c>
      <c r="C19">
        <v>55</v>
      </c>
      <c r="D19" s="5">
        <f t="shared" si="0"/>
        <v>42.137662337662334</v>
      </c>
      <c r="E19" s="6">
        <f t="shared" si="1"/>
        <v>1.3052456389077236</v>
      </c>
      <c r="F19" s="6">
        <f t="shared" si="8"/>
        <v>1.4006685116214717</v>
      </c>
      <c r="H19">
        <v>15</v>
      </c>
      <c r="I19" s="5">
        <f t="shared" si="3"/>
        <v>42.137662337662334</v>
      </c>
      <c r="J19" s="7">
        <f t="shared" si="4"/>
        <v>59.020896789701645</v>
      </c>
      <c r="L19" s="7">
        <f t="shared" si="5"/>
        <v>4.020896789701645</v>
      </c>
      <c r="M19" s="5">
        <f t="shared" si="6"/>
        <v>16.167610993432994</v>
      </c>
      <c r="N19" s="7">
        <f t="shared" si="7"/>
        <v>4.020896789701645</v>
      </c>
    </row>
    <row r="20" spans="1:14" x14ac:dyDescent="0.2">
      <c r="A20" s="4" t="s">
        <v>10</v>
      </c>
      <c r="B20">
        <v>16</v>
      </c>
      <c r="C20">
        <v>37</v>
      </c>
      <c r="D20" s="5">
        <f t="shared" si="0"/>
        <v>43.279220779220779</v>
      </c>
      <c r="E20" s="6">
        <f t="shared" si="1"/>
        <v>0.854913728432108</v>
      </c>
      <c r="F20" s="6">
        <f t="shared" si="8"/>
        <v>0.9141797122001627</v>
      </c>
      <c r="H20">
        <v>16</v>
      </c>
      <c r="I20" s="5">
        <f t="shared" si="3"/>
        <v>43.279220779220779</v>
      </c>
      <c r="J20" s="7">
        <f t="shared" si="4"/>
        <v>39.564985596195356</v>
      </c>
      <c r="L20" s="7">
        <f t="shared" si="5"/>
        <v>2.5649855961953563</v>
      </c>
      <c r="M20" s="5">
        <f t="shared" si="6"/>
        <v>6.579151108689647</v>
      </c>
      <c r="N20" s="7">
        <f t="shared" si="7"/>
        <v>2.5649855961953563</v>
      </c>
    </row>
    <row r="21" spans="1:14" x14ac:dyDescent="0.2">
      <c r="A21" s="4" t="s">
        <v>11</v>
      </c>
      <c r="B21">
        <v>17</v>
      </c>
      <c r="C21">
        <v>39</v>
      </c>
      <c r="D21" s="5">
        <f t="shared" si="0"/>
        <v>44.420779220779224</v>
      </c>
      <c r="E21" s="6">
        <f t="shared" si="1"/>
        <v>0.87796748918255174</v>
      </c>
      <c r="F21" s="6">
        <f t="shared" si="8"/>
        <v>0.79098906374907052</v>
      </c>
      <c r="H21">
        <v>17</v>
      </c>
      <c r="I21" s="5">
        <f t="shared" si="3"/>
        <v>44.420779220779224</v>
      </c>
      <c r="J21" s="7">
        <f t="shared" si="4"/>
        <v>35.136350566848321</v>
      </c>
      <c r="L21" s="7">
        <f t="shared" si="5"/>
        <v>-3.8636494331516786</v>
      </c>
      <c r="M21" s="5">
        <f t="shared" si="6"/>
        <v>14.927786942293288</v>
      </c>
      <c r="N21" s="7">
        <f t="shared" si="7"/>
        <v>3.8636494331516786</v>
      </c>
    </row>
    <row r="22" spans="1:14" x14ac:dyDescent="0.2">
      <c r="A22" s="4" t="s">
        <v>12</v>
      </c>
      <c r="B22">
        <v>18</v>
      </c>
      <c r="C22">
        <v>33</v>
      </c>
      <c r="D22" s="5">
        <f t="shared" si="0"/>
        <v>45.562337662337661</v>
      </c>
      <c r="E22" s="6">
        <f t="shared" si="1"/>
        <v>0.72428241598495002</v>
      </c>
      <c r="F22" s="6">
        <f t="shared" si="8"/>
        <v>0.74494415518544532</v>
      </c>
      <c r="H22">
        <v>18</v>
      </c>
      <c r="I22" s="5">
        <f t="shared" si="3"/>
        <v>45.562337662337661</v>
      </c>
      <c r="J22" s="7">
        <f t="shared" si="4"/>
        <v>33.941397138144126</v>
      </c>
      <c r="L22" s="7">
        <f t="shared" si="5"/>
        <v>0.94139713814412573</v>
      </c>
      <c r="M22" s="5">
        <f t="shared" si="6"/>
        <v>0.88622857170595015</v>
      </c>
      <c r="N22" s="7">
        <f t="shared" si="7"/>
        <v>0.94139713814412573</v>
      </c>
    </row>
    <row r="23" spans="1:14" x14ac:dyDescent="0.2">
      <c r="A23" s="4" t="s">
        <v>13</v>
      </c>
      <c r="B23">
        <v>19</v>
      </c>
      <c r="C23">
        <v>35</v>
      </c>
      <c r="D23" s="5">
        <f t="shared" si="0"/>
        <v>46.703896103896099</v>
      </c>
      <c r="E23" s="6">
        <f t="shared" si="1"/>
        <v>0.74940214671041661</v>
      </c>
      <c r="F23" s="6">
        <f t="shared" si="8"/>
        <v>0.7576610563996139</v>
      </c>
      <c r="H23">
        <v>19</v>
      </c>
      <c r="I23" s="5">
        <f t="shared" si="3"/>
        <v>46.703896103896099</v>
      </c>
      <c r="J23" s="7">
        <f t="shared" si="4"/>
        <v>35.385723260055727</v>
      </c>
      <c r="L23" s="7">
        <f t="shared" si="5"/>
        <v>0.38572326005572677</v>
      </c>
      <c r="M23" s="5">
        <f t="shared" si="6"/>
        <v>0.14878243334801783</v>
      </c>
      <c r="N23" s="7">
        <f t="shared" si="7"/>
        <v>0.38572326005572677</v>
      </c>
    </row>
    <row r="24" spans="1:14" x14ac:dyDescent="0.2">
      <c r="A24" s="4" t="s">
        <v>14</v>
      </c>
      <c r="B24">
        <v>20</v>
      </c>
      <c r="C24">
        <v>53</v>
      </c>
      <c r="D24" s="5">
        <f t="shared" si="0"/>
        <v>47.845454545454544</v>
      </c>
      <c r="E24" s="6">
        <f t="shared" si="1"/>
        <v>1.1077332319969599</v>
      </c>
      <c r="F24" s="6">
        <f t="shared" si="8"/>
        <v>1.1012953823397649</v>
      </c>
      <c r="H24">
        <v>20</v>
      </c>
      <c r="I24" s="5">
        <f t="shared" si="3"/>
        <v>47.845454545454544</v>
      </c>
      <c r="J24" s="7">
        <f t="shared" si="4"/>
        <v>52.691978156856202</v>
      </c>
      <c r="L24" s="7">
        <f t="shared" si="5"/>
        <v>-0.30802184314379843</v>
      </c>
      <c r="M24" s="5">
        <f t="shared" si="6"/>
        <v>9.4877455853702761E-2</v>
      </c>
      <c r="N24" s="7">
        <f t="shared" si="7"/>
        <v>0.30802184314379843</v>
      </c>
    </row>
    <row r="25" spans="1:14" x14ac:dyDescent="0.2">
      <c r="A25" s="4" t="s">
        <v>15</v>
      </c>
      <c r="B25">
        <v>21</v>
      </c>
      <c r="C25">
        <v>63</v>
      </c>
      <c r="D25" s="5">
        <f t="shared" si="0"/>
        <v>48.987012987012989</v>
      </c>
      <c r="E25" s="6">
        <f t="shared" si="1"/>
        <v>1.2860551431601273</v>
      </c>
      <c r="F25" s="6">
        <f t="shared" si="8"/>
        <v>1.3003142549190814</v>
      </c>
      <c r="H25">
        <v>21</v>
      </c>
      <c r="I25" s="5">
        <f t="shared" si="3"/>
        <v>48.987012987012989</v>
      </c>
      <c r="J25" s="7">
        <f>I25*F25</f>
        <v>63.698511292919157</v>
      </c>
      <c r="L25" s="7">
        <f t="shared" si="5"/>
        <v>0.69851129291915726</v>
      </c>
      <c r="M25" s="5">
        <f t="shared" si="6"/>
        <v>0.48791802633559272</v>
      </c>
      <c r="N25" s="7">
        <f t="shared" si="7"/>
        <v>0.69851129291915726</v>
      </c>
    </row>
    <row r="27" spans="1:14" x14ac:dyDescent="0.2">
      <c r="B27" t="s">
        <v>16</v>
      </c>
      <c r="C27">
        <f>SLOPE(C5:C25,B5:B25)</f>
        <v>1.1415584415584417</v>
      </c>
      <c r="M27" s="5">
        <f>AVERAGE(M5:M25)</f>
        <v>7.1900549963970644</v>
      </c>
      <c r="N27" s="5">
        <f>AVERAGE(N5:N25)</f>
        <v>2.0063192164078907</v>
      </c>
    </row>
    <row r="28" spans="1:14" x14ac:dyDescent="0.2">
      <c r="B28" t="s">
        <v>17</v>
      </c>
      <c r="C28">
        <f>INTERCEPT(C5:C25,B5:B25)</f>
        <v>25.014285714285712</v>
      </c>
      <c r="M28" s="4" t="s">
        <v>22</v>
      </c>
      <c r="N28" s="4" t="s">
        <v>23</v>
      </c>
    </row>
    <row r="30" spans="1:14" x14ac:dyDescent="0.2">
      <c r="M30" s="4" t="s">
        <v>24</v>
      </c>
      <c r="N30">
        <f>SQRT(M27)</f>
        <v>2.6814277906363735</v>
      </c>
    </row>
    <row r="31" spans="1:14" x14ac:dyDescent="0.2">
      <c r="M31" s="4" t="s">
        <v>25</v>
      </c>
      <c r="N31">
        <f>1.25*N27</f>
        <v>2.5078990205098632</v>
      </c>
    </row>
    <row r="32" spans="1:14" x14ac:dyDescent="0.2">
      <c r="A32" s="8" t="s">
        <v>26</v>
      </c>
      <c r="B32" s="8"/>
      <c r="C32" s="8"/>
      <c r="D32" s="8"/>
      <c r="E32" s="8"/>
      <c r="F32" s="8"/>
    </row>
    <row r="34" spans="1:2" x14ac:dyDescent="0.2">
      <c r="A34" s="4" t="s">
        <v>27</v>
      </c>
    </row>
    <row r="35" spans="1:2" x14ac:dyDescent="0.2">
      <c r="A35" s="9" t="s">
        <v>28</v>
      </c>
      <c r="B35" s="10">
        <f>'Page 1'!J5</f>
        <v>70.213511532567779</v>
      </c>
    </row>
    <row r="36" spans="1:2" x14ac:dyDescent="0.2">
      <c r="A36" s="9" t="s">
        <v>29</v>
      </c>
      <c r="B36" s="10">
        <f>'Page 1'!J6</f>
        <v>46.870112569140289</v>
      </c>
    </row>
    <row r="37" spans="1:2" x14ac:dyDescent="0.2">
      <c r="A37" s="9" t="s">
        <v>30</v>
      </c>
      <c r="B37" s="10">
        <f>'Page 1'!J7</f>
        <v>41.457072267170439</v>
      </c>
    </row>
    <row r="38" spans="1:2" x14ac:dyDescent="0.2">
      <c r="A38" s="9" t="s">
        <v>31</v>
      </c>
      <c r="B38" s="10">
        <f>'Page 1'!J8</f>
        <v>39.894178160035096</v>
      </c>
    </row>
    <row r="39" spans="1:2" x14ac:dyDescent="0.2">
      <c r="A39" s="9" t="s">
        <v>32</v>
      </c>
      <c r="B39" s="10">
        <f>'Page 1'!J9</f>
        <v>41.440123883467194</v>
      </c>
    </row>
    <row r="40" spans="1:2" x14ac:dyDescent="0.2">
      <c r="A40" s="9" t="s">
        <v>33</v>
      </c>
      <c r="B40" s="10">
        <f>'Page 1'!J10</f>
        <v>61.492329439371233</v>
      </c>
    </row>
    <row r="41" spans="1:2" x14ac:dyDescent="0.2">
      <c r="A41" s="9" t="s">
        <v>34</v>
      </c>
      <c r="B41" s="10">
        <f>'Page 1'!J11</f>
        <v>74.089204293590726</v>
      </c>
    </row>
  </sheetData>
  <pageMargins left="0.5" right="0.43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8"/>
  <sheetViews>
    <sheetView tabSelected="1" topLeftCell="B1" zoomScale="140" zoomScaleNormal="140" workbookViewId="0">
      <selection activeCell="K13" sqref="K13"/>
    </sheetView>
  </sheetViews>
  <sheetFormatPr defaultRowHeight="12.75" x14ac:dyDescent="0.2"/>
  <cols>
    <col min="2" max="2" width="10.85546875" customWidth="1"/>
    <col min="3" max="3" width="11.7109375" customWidth="1"/>
    <col min="4" max="4" width="11" customWidth="1"/>
    <col min="6" max="6" width="10.5703125" customWidth="1"/>
    <col min="8" max="8" width="11.85546875" customWidth="1"/>
    <col min="9" max="9" width="11.42578125" customWidth="1"/>
  </cols>
  <sheetData>
    <row r="1" spans="1:13" ht="15.75" x14ac:dyDescent="0.25">
      <c r="A1" s="1" t="s">
        <v>0</v>
      </c>
      <c r="B1" s="1"/>
      <c r="C1" s="1"/>
      <c r="D1" s="1"/>
      <c r="E1" s="1"/>
    </row>
    <row r="2" spans="1:13" ht="15.75" x14ac:dyDescent="0.25">
      <c r="A2" s="2"/>
      <c r="B2" s="2"/>
      <c r="C2" s="2"/>
      <c r="D2" s="2"/>
      <c r="E2" s="2"/>
    </row>
    <row r="3" spans="1:13" x14ac:dyDescent="0.2">
      <c r="B3" s="3" t="s">
        <v>1</v>
      </c>
      <c r="H3" s="3" t="s">
        <v>2</v>
      </c>
    </row>
    <row r="4" spans="1:13" x14ac:dyDescent="0.2">
      <c r="B4" t="s">
        <v>3</v>
      </c>
      <c r="C4" t="s">
        <v>4</v>
      </c>
      <c r="D4" s="4" t="s">
        <v>5</v>
      </c>
      <c r="E4" t="s">
        <v>6</v>
      </c>
      <c r="F4" t="s">
        <v>7</v>
      </c>
      <c r="H4" t="s">
        <v>3</v>
      </c>
      <c r="I4" t="s">
        <v>8</v>
      </c>
      <c r="J4" t="s">
        <v>2</v>
      </c>
    </row>
    <row r="5" spans="1:13" x14ac:dyDescent="0.2">
      <c r="A5" s="4" t="s">
        <v>9</v>
      </c>
      <c r="B5">
        <v>1</v>
      </c>
      <c r="C5">
        <v>39</v>
      </c>
      <c r="D5" s="5">
        <f>C$27*B5+C$28</f>
        <v>26.155844155844154</v>
      </c>
      <c r="E5" s="6">
        <f>C5/D5</f>
        <v>1.4910625620655413</v>
      </c>
      <c r="F5" s="6">
        <f>AVERAGE(E5,E12,E19)</f>
        <v>1.4006685116214717</v>
      </c>
      <c r="H5">
        <v>22</v>
      </c>
      <c r="I5" s="5">
        <f>C$27*H5+C$28</f>
        <v>50.128571428571433</v>
      </c>
      <c r="J5" s="7">
        <f>I5*F5</f>
        <v>70.213511532567779</v>
      </c>
      <c r="M5" s="7"/>
    </row>
    <row r="6" spans="1:13" x14ac:dyDescent="0.2">
      <c r="A6" s="4" t="s">
        <v>10</v>
      </c>
      <c r="B6">
        <v>2</v>
      </c>
      <c r="C6">
        <v>26</v>
      </c>
      <c r="D6" s="5">
        <f t="shared" ref="D6:D25" si="0">C$27*B6+C$28</f>
        <v>27.297402597402595</v>
      </c>
      <c r="E6" s="6">
        <f t="shared" ref="E6:E25" si="1">C6/D6</f>
        <v>0.95247157333840815</v>
      </c>
      <c r="F6" s="6">
        <f t="shared" ref="F6:F11" si="2">AVERAGE(E6,E13,E20)</f>
        <v>0.9141797122001627</v>
      </c>
      <c r="H6">
        <v>23</v>
      </c>
      <c r="I6" s="5">
        <f t="shared" ref="I6:I11" si="3">C$27*H6+C$28</f>
        <v>51.270129870129871</v>
      </c>
      <c r="J6" s="7">
        <f t="shared" ref="J6:J11" si="4">I6*F6</f>
        <v>46.870112569140289</v>
      </c>
      <c r="M6" s="7"/>
    </row>
    <row r="7" spans="1:13" x14ac:dyDescent="0.2">
      <c r="A7" s="4" t="s">
        <v>11</v>
      </c>
      <c r="B7">
        <v>3</v>
      </c>
      <c r="C7">
        <v>23</v>
      </c>
      <c r="D7" s="5">
        <f t="shared" si="0"/>
        <v>28.438961038961036</v>
      </c>
      <c r="E7" s="6">
        <f t="shared" si="1"/>
        <v>0.80874965750296834</v>
      </c>
      <c r="F7" s="6">
        <f t="shared" si="2"/>
        <v>0.79098906374907052</v>
      </c>
      <c r="H7">
        <v>24</v>
      </c>
      <c r="I7" s="5">
        <f t="shared" si="3"/>
        <v>52.411688311688309</v>
      </c>
      <c r="J7" s="7">
        <f t="shared" si="4"/>
        <v>41.457072267170439</v>
      </c>
      <c r="M7" s="7"/>
    </row>
    <row r="8" spans="1:13" x14ac:dyDescent="0.2">
      <c r="A8" s="4" t="s">
        <v>12</v>
      </c>
      <c r="B8">
        <v>4</v>
      </c>
      <c r="C8">
        <v>25</v>
      </c>
      <c r="D8" s="5">
        <f t="shared" si="0"/>
        <v>29.580519480519477</v>
      </c>
      <c r="E8" s="6">
        <f t="shared" si="1"/>
        <v>0.84515081002765957</v>
      </c>
      <c r="F8" s="6">
        <f t="shared" si="2"/>
        <v>0.74494415518544532</v>
      </c>
      <c r="H8">
        <v>25</v>
      </c>
      <c r="I8" s="5">
        <f t="shared" si="3"/>
        <v>53.553246753246754</v>
      </c>
      <c r="J8" s="7">
        <f t="shared" si="4"/>
        <v>39.894178160035096</v>
      </c>
      <c r="M8" s="7"/>
    </row>
    <row r="9" spans="1:13" x14ac:dyDescent="0.2">
      <c r="A9" s="4" t="s">
        <v>13</v>
      </c>
      <c r="B9">
        <v>5</v>
      </c>
      <c r="C9">
        <v>23</v>
      </c>
      <c r="D9" s="5">
        <f t="shared" si="0"/>
        <v>30.722077922077922</v>
      </c>
      <c r="E9" s="6">
        <f t="shared" si="1"/>
        <v>0.74864727764626315</v>
      </c>
      <c r="F9" s="6">
        <f t="shared" si="2"/>
        <v>0.7576610563996139</v>
      </c>
      <c r="H9">
        <v>26</v>
      </c>
      <c r="I9" s="5">
        <f t="shared" si="3"/>
        <v>54.694805194805198</v>
      </c>
      <c r="J9" s="7">
        <f t="shared" si="4"/>
        <v>41.440123883467194</v>
      </c>
      <c r="M9" s="7"/>
    </row>
    <row r="10" spans="1:13" x14ac:dyDescent="0.2">
      <c r="A10" s="4" t="s">
        <v>14</v>
      </c>
      <c r="B10">
        <v>6</v>
      </c>
      <c r="C10">
        <v>34</v>
      </c>
      <c r="D10" s="5">
        <f t="shared" si="0"/>
        <v>31.863636363636363</v>
      </c>
      <c r="E10" s="6">
        <f t="shared" si="1"/>
        <v>1.0670470756062767</v>
      </c>
      <c r="F10" s="6">
        <f t="shared" si="2"/>
        <v>1.1012953823397649</v>
      </c>
      <c r="H10">
        <v>27</v>
      </c>
      <c r="I10" s="5">
        <f t="shared" si="3"/>
        <v>55.836363636363636</v>
      </c>
      <c r="J10" s="7">
        <f t="shared" si="4"/>
        <v>61.492329439371233</v>
      </c>
      <c r="M10" s="7"/>
    </row>
    <row r="11" spans="1:13" x14ac:dyDescent="0.2">
      <c r="A11" s="4" t="s">
        <v>15</v>
      </c>
      <c r="B11">
        <v>7</v>
      </c>
      <c r="C11">
        <v>38</v>
      </c>
      <c r="D11" s="5">
        <f t="shared" si="0"/>
        <v>33.005194805194805</v>
      </c>
      <c r="E11" s="6">
        <f t="shared" si="1"/>
        <v>1.1513339104430629</v>
      </c>
      <c r="F11" s="6">
        <f t="shared" si="2"/>
        <v>1.3003142549190814</v>
      </c>
      <c r="H11">
        <v>28</v>
      </c>
      <c r="I11" s="5">
        <f t="shared" si="3"/>
        <v>56.977922077922081</v>
      </c>
      <c r="J11" s="7">
        <f t="shared" si="4"/>
        <v>74.089204293590726</v>
      </c>
      <c r="M11" s="7"/>
    </row>
    <row r="12" spans="1:13" x14ac:dyDescent="0.2">
      <c r="A12" s="4" t="s">
        <v>9</v>
      </c>
      <c r="B12">
        <v>8</v>
      </c>
      <c r="C12">
        <v>48</v>
      </c>
      <c r="D12" s="5">
        <f t="shared" si="0"/>
        <v>34.146753246753249</v>
      </c>
      <c r="E12" s="6">
        <f t="shared" si="1"/>
        <v>1.4056973338911496</v>
      </c>
    </row>
    <row r="13" spans="1:13" x14ac:dyDescent="0.2">
      <c r="A13" s="4" t="s">
        <v>10</v>
      </c>
      <c r="B13">
        <v>9</v>
      </c>
      <c r="C13">
        <v>33</v>
      </c>
      <c r="D13" s="5">
        <f t="shared" si="0"/>
        <v>35.288311688311687</v>
      </c>
      <c r="E13" s="6">
        <f t="shared" si="1"/>
        <v>0.93515383482997205</v>
      </c>
    </row>
    <row r="14" spans="1:13" x14ac:dyDescent="0.2">
      <c r="A14" s="4" t="s">
        <v>11</v>
      </c>
      <c r="B14">
        <v>10</v>
      </c>
      <c r="C14">
        <v>25</v>
      </c>
      <c r="D14" s="5">
        <f t="shared" si="0"/>
        <v>36.429870129870125</v>
      </c>
      <c r="E14" s="6">
        <f t="shared" si="1"/>
        <v>0.68625004456169125</v>
      </c>
    </row>
    <row r="15" spans="1:13" x14ac:dyDescent="0.2">
      <c r="A15" s="4" t="s">
        <v>12</v>
      </c>
      <c r="B15">
        <v>11</v>
      </c>
      <c r="C15">
        <v>25</v>
      </c>
      <c r="D15" s="5">
        <f t="shared" si="0"/>
        <v>37.571428571428569</v>
      </c>
      <c r="E15" s="6">
        <f t="shared" si="1"/>
        <v>0.66539923954372626</v>
      </c>
    </row>
    <row r="16" spans="1:13" x14ac:dyDescent="0.2">
      <c r="A16" s="4" t="s">
        <v>13</v>
      </c>
      <c r="B16">
        <v>12</v>
      </c>
      <c r="C16">
        <v>30</v>
      </c>
      <c r="D16" s="5">
        <f t="shared" si="0"/>
        <v>38.712987012987014</v>
      </c>
      <c r="E16" s="6">
        <f t="shared" si="1"/>
        <v>0.77493374484216171</v>
      </c>
    </row>
    <row r="17" spans="1:5" x14ac:dyDescent="0.2">
      <c r="A17" s="4" t="s">
        <v>14</v>
      </c>
      <c r="B17">
        <v>13</v>
      </c>
      <c r="C17">
        <v>45</v>
      </c>
      <c r="D17" s="5">
        <f t="shared" si="0"/>
        <v>39.854545454545452</v>
      </c>
      <c r="E17" s="6">
        <f t="shared" si="1"/>
        <v>1.1291058394160585</v>
      </c>
    </row>
    <row r="18" spans="1:5" x14ac:dyDescent="0.2">
      <c r="A18" s="4" t="s">
        <v>15</v>
      </c>
      <c r="B18">
        <v>14</v>
      </c>
      <c r="C18">
        <v>60</v>
      </c>
      <c r="D18" s="5">
        <f t="shared" si="0"/>
        <v>40.996103896103897</v>
      </c>
      <c r="E18" s="6">
        <f t="shared" si="1"/>
        <v>1.4635537111540533</v>
      </c>
    </row>
    <row r="19" spans="1:5" x14ac:dyDescent="0.2">
      <c r="A19" s="4" t="s">
        <v>9</v>
      </c>
      <c r="B19">
        <v>15</v>
      </c>
      <c r="C19">
        <v>55</v>
      </c>
      <c r="D19" s="5">
        <f t="shared" si="0"/>
        <v>42.137662337662334</v>
      </c>
      <c r="E19" s="6">
        <f t="shared" si="1"/>
        <v>1.3052456389077236</v>
      </c>
    </row>
    <row r="20" spans="1:5" x14ac:dyDescent="0.2">
      <c r="A20" s="4" t="s">
        <v>10</v>
      </c>
      <c r="B20">
        <v>16</v>
      </c>
      <c r="C20">
        <v>37</v>
      </c>
      <c r="D20" s="5">
        <f t="shared" si="0"/>
        <v>43.279220779220779</v>
      </c>
      <c r="E20" s="6">
        <f t="shared" si="1"/>
        <v>0.854913728432108</v>
      </c>
    </row>
    <row r="21" spans="1:5" x14ac:dyDescent="0.2">
      <c r="A21" s="4" t="s">
        <v>11</v>
      </c>
      <c r="B21">
        <v>17</v>
      </c>
      <c r="C21">
        <v>39</v>
      </c>
      <c r="D21" s="5">
        <f t="shared" si="0"/>
        <v>44.420779220779224</v>
      </c>
      <c r="E21" s="6">
        <f t="shared" si="1"/>
        <v>0.87796748918255174</v>
      </c>
    </row>
    <row r="22" spans="1:5" x14ac:dyDescent="0.2">
      <c r="A22" s="4" t="s">
        <v>12</v>
      </c>
      <c r="B22">
        <v>18</v>
      </c>
      <c r="C22">
        <v>33</v>
      </c>
      <c r="D22" s="5">
        <f t="shared" si="0"/>
        <v>45.562337662337661</v>
      </c>
      <c r="E22" s="6">
        <f t="shared" si="1"/>
        <v>0.72428241598495002</v>
      </c>
    </row>
    <row r="23" spans="1:5" x14ac:dyDescent="0.2">
      <c r="A23" s="4" t="s">
        <v>13</v>
      </c>
      <c r="B23">
        <v>19</v>
      </c>
      <c r="C23">
        <v>35</v>
      </c>
      <c r="D23" s="5">
        <f t="shared" si="0"/>
        <v>46.703896103896099</v>
      </c>
      <c r="E23" s="6">
        <f t="shared" si="1"/>
        <v>0.74940214671041661</v>
      </c>
    </row>
    <row r="24" spans="1:5" x14ac:dyDescent="0.2">
      <c r="A24" s="4" t="s">
        <v>14</v>
      </c>
      <c r="B24">
        <v>20</v>
      </c>
      <c r="C24">
        <v>53</v>
      </c>
      <c r="D24" s="5">
        <f t="shared" si="0"/>
        <v>47.845454545454544</v>
      </c>
      <c r="E24" s="6">
        <f t="shared" si="1"/>
        <v>1.1077332319969599</v>
      </c>
    </row>
    <row r="25" spans="1:5" x14ac:dyDescent="0.2">
      <c r="A25" s="4" t="s">
        <v>15</v>
      </c>
      <c r="B25">
        <v>21</v>
      </c>
      <c r="C25">
        <v>63</v>
      </c>
      <c r="D25" s="5">
        <f t="shared" si="0"/>
        <v>48.987012987012989</v>
      </c>
      <c r="E25" s="6">
        <f t="shared" si="1"/>
        <v>1.2860551431601273</v>
      </c>
    </row>
    <row r="27" spans="1:5" x14ac:dyDescent="0.2">
      <c r="B27" t="s">
        <v>16</v>
      </c>
      <c r="C27">
        <f>SLOPE(C5:C25,B5:B25)</f>
        <v>1.1415584415584417</v>
      </c>
    </row>
    <row r="28" spans="1:5" x14ac:dyDescent="0.2">
      <c r="B28" t="s">
        <v>17</v>
      </c>
      <c r="C28">
        <f>INTERCEPT(C5:C25,B5:B25)</f>
        <v>25.014285714285712</v>
      </c>
    </row>
  </sheetData>
  <pageMargins left="0.5" right="0.43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2</vt:lpstr>
      <vt:lpstr>Page 1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</dc:creator>
  <cp:lastModifiedBy>LeMoyne College</cp:lastModifiedBy>
  <dcterms:created xsi:type="dcterms:W3CDTF">2014-04-02T21:57:34Z</dcterms:created>
  <dcterms:modified xsi:type="dcterms:W3CDTF">2015-04-09T14:25:34Z</dcterms:modified>
</cp:coreProperties>
</file>