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1075" windowHeight="100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50" i="1" l="1"/>
  <c r="C8" i="1"/>
  <c r="G8" i="1"/>
  <c r="G6" i="1"/>
  <c r="F53" i="1" l="1"/>
  <c r="F73" i="1" s="1"/>
  <c r="F52" i="1"/>
  <c r="E60" i="1" s="1"/>
  <c r="F51" i="1"/>
  <c r="F55" i="1" l="1"/>
  <c r="F57" i="1" s="1"/>
  <c r="F60" i="1" s="1"/>
  <c r="C28" i="1"/>
  <c r="C38" i="1" s="1"/>
  <c r="E61" i="1" l="1"/>
  <c r="F61" i="1" s="1"/>
  <c r="E62" i="1" s="1"/>
  <c r="F62" i="1" s="1"/>
  <c r="E63" i="1" s="1"/>
  <c r="F63" i="1" s="1"/>
  <c r="E64" i="1" s="1"/>
  <c r="F64" i="1" s="1"/>
  <c r="E65" i="1" s="1"/>
  <c r="F65" i="1" s="1"/>
  <c r="E66" i="1" s="1"/>
  <c r="F66" i="1" s="1"/>
  <c r="E67" i="1" s="1"/>
  <c r="F67" i="1" s="1"/>
  <c r="E68" i="1" s="1"/>
  <c r="F68" i="1" s="1"/>
  <c r="E69" i="1" s="1"/>
  <c r="F69" i="1" s="1"/>
  <c r="E70" i="1" s="1"/>
  <c r="F70" i="1" s="1"/>
  <c r="E71" i="1" s="1"/>
  <c r="F71" i="1" s="1"/>
  <c r="E72" i="1" s="1"/>
  <c r="F72" i="1" s="1"/>
  <c r="E73" i="1" s="1"/>
  <c r="G60" i="1" a="1"/>
  <c r="Q11" i="2"/>
  <c r="Q3" i="2"/>
  <c r="P5" i="2"/>
  <c r="Q5" i="2" s="1"/>
  <c r="P6" i="2"/>
  <c r="Q6" i="2" s="1"/>
  <c r="P7" i="2"/>
  <c r="Q7" i="2" s="1"/>
  <c r="P4" i="2"/>
  <c r="Q4" i="2" s="1"/>
  <c r="L9" i="2"/>
  <c r="L13" i="2" s="1"/>
  <c r="L4" i="2"/>
  <c r="L5" i="2" s="1"/>
  <c r="L6" i="2" s="1"/>
  <c r="L7" i="2" s="1"/>
  <c r="L11" i="2" s="1"/>
  <c r="L3" i="2"/>
  <c r="H6" i="2"/>
  <c r="G6" i="2"/>
  <c r="H4" i="2"/>
  <c r="G5" i="2"/>
  <c r="H5" i="2" s="1"/>
  <c r="G4" i="2"/>
  <c r="H3" i="2"/>
  <c r="G3" i="2"/>
  <c r="C4" i="2"/>
  <c r="C5" i="2" s="1"/>
  <c r="C6" i="2" s="1"/>
  <c r="C7" i="2" s="1"/>
  <c r="C8" i="2" s="1"/>
  <c r="C3" i="2"/>
  <c r="C15" i="1"/>
  <c r="C23" i="1" s="1"/>
  <c r="C17" i="1"/>
  <c r="G60" i="1" l="1"/>
  <c r="G71" i="1"/>
  <c r="G66" i="1"/>
  <c r="G65" i="1"/>
  <c r="G64" i="1"/>
  <c r="G67" i="1"/>
  <c r="G62" i="1"/>
  <c r="G61" i="1"/>
  <c r="G70" i="1"/>
  <c r="G69" i="1"/>
  <c r="G68" i="1"/>
  <c r="G63" i="1"/>
  <c r="G73" i="1"/>
  <c r="G72" i="1"/>
  <c r="Q9" i="2"/>
  <c r="C18" i="1"/>
  <c r="G18" i="1" s="1"/>
  <c r="D28" i="1" s="1"/>
  <c r="D21" i="1"/>
  <c r="E21" i="1" s="1"/>
  <c r="F21" i="1" s="1"/>
  <c r="G21" i="1" s="1"/>
  <c r="H21" i="1" s="1"/>
  <c r="I21" i="1" s="1"/>
  <c r="J21" i="1" s="1"/>
  <c r="C27" i="1"/>
  <c r="D23" i="1"/>
  <c r="C35" i="1"/>
  <c r="C34" i="1"/>
  <c r="C24" i="1"/>
  <c r="C25" i="1" s="1"/>
  <c r="D17" i="1"/>
  <c r="D18" i="1" s="1"/>
  <c r="C36" i="1" l="1"/>
  <c r="C37" i="1"/>
  <c r="C39" i="1" s="1"/>
  <c r="C40" i="1" s="1"/>
  <c r="G17" i="1"/>
  <c r="G16" i="1"/>
  <c r="D24" i="1" s="1"/>
  <c r="E24" i="1" s="1"/>
  <c r="F24" i="1" s="1"/>
  <c r="G24" i="1" s="1"/>
  <c r="H24" i="1" s="1"/>
  <c r="I24" i="1" s="1"/>
  <c r="J24" i="1" s="1"/>
  <c r="D27" i="1"/>
  <c r="C29" i="1"/>
  <c r="C30" i="1" s="1"/>
  <c r="E28" i="1"/>
  <c r="D38" i="1"/>
  <c r="E23" i="1"/>
  <c r="C45" i="1" l="1"/>
  <c r="D37" i="1"/>
  <c r="D39" i="1" s="1"/>
  <c r="D40" i="1" s="1"/>
  <c r="D29" i="1"/>
  <c r="E27" i="1"/>
  <c r="F28" i="1"/>
  <c r="E38" i="1"/>
  <c r="D25" i="1"/>
  <c r="E25" i="1"/>
  <c r="F23" i="1"/>
  <c r="G75" i="1" l="1"/>
  <c r="E37" i="1"/>
  <c r="E39" i="1" s="1"/>
  <c r="E40" i="1" s="1"/>
  <c r="D30" i="1"/>
  <c r="G28" i="1"/>
  <c r="F38" i="1"/>
  <c r="E29" i="1"/>
  <c r="E30" i="1" s="1"/>
  <c r="F27" i="1"/>
  <c r="G23" i="1"/>
  <c r="F25" i="1"/>
  <c r="F37" i="1" l="1"/>
  <c r="F39" i="1" s="1"/>
  <c r="F40" i="1" s="1"/>
  <c r="G27" i="1"/>
  <c r="F29" i="1"/>
  <c r="F30" i="1" s="1"/>
  <c r="H28" i="1"/>
  <c r="G38" i="1"/>
  <c r="H23" i="1"/>
  <c r="G25" i="1"/>
  <c r="G37" i="1" l="1"/>
  <c r="H37" i="1" s="1"/>
  <c r="H27" i="1"/>
  <c r="G29" i="1"/>
  <c r="G30" i="1" s="1"/>
  <c r="I28" i="1"/>
  <c r="H38" i="1"/>
  <c r="H25" i="1"/>
  <c r="I23" i="1"/>
  <c r="G39" i="1" l="1"/>
  <c r="G40" i="1" s="1"/>
  <c r="I37" i="1"/>
  <c r="H39" i="1"/>
  <c r="H40" i="1" s="1"/>
  <c r="I27" i="1"/>
  <c r="H29" i="1"/>
  <c r="H30" i="1" s="1"/>
  <c r="J28" i="1"/>
  <c r="J38" i="1" s="1"/>
  <c r="I38" i="1"/>
  <c r="I25" i="1"/>
  <c r="J23" i="1"/>
  <c r="J25" i="1" s="1"/>
  <c r="C26" i="1" l="1"/>
  <c r="J37" i="1"/>
  <c r="J39" i="1" s="1"/>
  <c r="J40" i="1" s="1"/>
  <c r="I39" i="1"/>
  <c r="I40" i="1" s="1"/>
  <c r="J27" i="1"/>
  <c r="J29" i="1" s="1"/>
  <c r="J30" i="1" s="1"/>
  <c r="I29" i="1"/>
  <c r="I30" i="1" s="1"/>
  <c r="C31" i="1" l="1"/>
  <c r="C32" i="1" s="1"/>
  <c r="C41" i="1"/>
  <c r="C42" i="1" s="1"/>
  <c r="C44" i="1" l="1"/>
  <c r="C50" i="1" s="1"/>
</calcChain>
</file>

<file path=xl/sharedStrings.xml><?xml version="1.0" encoding="utf-8"?>
<sst xmlns="http://schemas.openxmlformats.org/spreadsheetml/2006/main" count="82" uniqueCount="62">
  <si>
    <t>Hotel Bulb Purchase Evaluation</t>
  </si>
  <si>
    <t>Given Data</t>
  </si>
  <si>
    <t># of hotels</t>
  </si>
  <si>
    <t>rooms per hotel</t>
  </si>
  <si>
    <t>bulbs per room</t>
  </si>
  <si>
    <t>ave hrs per day</t>
  </si>
  <si>
    <t>incand.</t>
  </si>
  <si>
    <t>cfl</t>
  </si>
  <si>
    <t>life expectancy(hrs)</t>
  </si>
  <si>
    <t>cost per bulb</t>
  </si>
  <si>
    <t>Calculated Values</t>
  </si>
  <si>
    <t>incand</t>
  </si>
  <si>
    <t>life expectancy (days)</t>
  </si>
  <si>
    <t>Model Output</t>
  </si>
  <si>
    <t>period start date</t>
  </si>
  <si>
    <t>incandescent</t>
  </si>
  <si>
    <t>compact flourescent</t>
  </si>
  <si>
    <t># of bulbs in use</t>
  </si>
  <si>
    <t># purchased</t>
  </si>
  <si>
    <t>purchase cost</t>
  </si>
  <si>
    <t>period</t>
  </si>
  <si>
    <t>annual rate</t>
  </si>
  <si>
    <t>period rate</t>
  </si>
  <si>
    <t>as percent</t>
  </si>
  <si>
    <t>Annual Rates</t>
  </si>
  <si>
    <t>Incand. Cost</t>
  </si>
  <si>
    <t>Period Rate</t>
  </si>
  <si>
    <t>life expectancy (years)</t>
  </si>
  <si>
    <t>5 year rate</t>
  </si>
  <si>
    <t>npv</t>
  </si>
  <si>
    <t>year</t>
  </si>
  <si>
    <t>rate</t>
  </si>
  <si>
    <t>discount rate</t>
  </si>
  <si>
    <t>NPV of purchase cost</t>
  </si>
  <si>
    <t>watts</t>
  </si>
  <si>
    <t>electricty costs</t>
  </si>
  <si>
    <t>electric cost</t>
  </si>
  <si>
    <t>energy used (kwh)</t>
  </si>
  <si>
    <t>energy cost($/kwh)</t>
  </si>
  <si>
    <t>total energy cost</t>
  </si>
  <si>
    <t>Total Cost</t>
  </si>
  <si>
    <t>NPV of Total Cost</t>
  </si>
  <si>
    <t>Ave Annual total cost</t>
  </si>
  <si>
    <t>Annual Savings from CFL</t>
  </si>
  <si>
    <t>Annaul Energy Savings</t>
  </si>
  <si>
    <t>Simulation Analysis</t>
  </si>
  <si>
    <t>Ave hours/day</t>
  </si>
  <si>
    <t>mean</t>
  </si>
  <si>
    <t>stdev</t>
  </si>
  <si>
    <t>min</t>
  </si>
  <si>
    <t>st dev</t>
  </si>
  <si>
    <t>trials</t>
  </si>
  <si>
    <t>Saving from CFL</t>
  </si>
  <si>
    <t>average</t>
  </si>
  <si>
    <t>max</t>
  </si>
  <si>
    <t>range</t>
  </si>
  <si>
    <t># classes</t>
  </si>
  <si>
    <t>width</t>
  </si>
  <si>
    <t>start</t>
  </si>
  <si>
    <t>end</t>
  </si>
  <si>
    <t>% &gt; $100,000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</si>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</sst>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0.000"/>
    <numFmt numFmtId="167" formatCode="_(* #,##0.00000_);_(* \(#,##0.00000\);_(* &quot;-&quot;??_);_(@_)"/>
    <numFmt numFmtId="168" formatCode="_(&quot;$&quot;* #,##0.000_);_(&quot;$&quot;* \(#,##0.000\);_(&quot;$&quot;* &quot;-&quot;??_);_(@_)"/>
    <numFmt numFmtId="169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0" fillId="0" borderId="1" xfId="0" applyBorder="1"/>
    <xf numFmtId="44" fontId="0" fillId="0" borderId="1" xfId="1" applyFont="1" applyBorder="1"/>
    <xf numFmtId="14" fontId="0" fillId="0" borderId="0" xfId="0" applyNumberFormat="1"/>
    <xf numFmtId="0" fontId="2" fillId="4" borderId="0" xfId="0" applyFont="1" applyFill="1"/>
    <xf numFmtId="44" fontId="0" fillId="0" borderId="0" xfId="0" applyNumberFormat="1"/>
    <xf numFmtId="164" fontId="0" fillId="0" borderId="0" xfId="0" applyNumberFormat="1"/>
    <xf numFmtId="165" fontId="0" fillId="0" borderId="0" xfId="3" applyNumberFormat="1" applyFont="1"/>
    <xf numFmtId="10" fontId="0" fillId="0" borderId="0" xfId="3" applyNumberFormat="1" applyFont="1"/>
    <xf numFmtId="9" fontId="0" fillId="0" borderId="1" xfId="3" applyFont="1" applyBorder="1"/>
    <xf numFmtId="166" fontId="0" fillId="0" borderId="0" xfId="0" applyNumberFormat="1"/>
    <xf numFmtId="44" fontId="0" fillId="0" borderId="0" xfId="1" applyFont="1"/>
    <xf numFmtId="164" fontId="0" fillId="0" borderId="0" xfId="1" applyNumberFormat="1" applyFont="1"/>
    <xf numFmtId="167" fontId="0" fillId="0" borderId="0" xfId="2" applyNumberFormat="1" applyFont="1"/>
    <xf numFmtId="8" fontId="0" fillId="0" borderId="0" xfId="0" applyNumberFormat="1"/>
    <xf numFmtId="0" fontId="0" fillId="0" borderId="1" xfId="0" applyFill="1" applyBorder="1"/>
    <xf numFmtId="168" fontId="0" fillId="0" borderId="1" xfId="1" applyNumberFormat="1" applyFont="1" applyFill="1" applyBorder="1"/>
    <xf numFmtId="169" fontId="0" fillId="0" borderId="0" xfId="2" applyNumberFormat="1" applyFont="1"/>
    <xf numFmtId="169" fontId="0" fillId="0" borderId="0" xfId="0" applyNumberFormat="1"/>
    <xf numFmtId="168" fontId="0" fillId="0" borderId="0" xfId="0" applyNumberFormat="1"/>
    <xf numFmtId="168" fontId="0" fillId="0" borderId="0" xfId="1" applyNumberFormat="1" applyFont="1"/>
    <xf numFmtId="165" fontId="0" fillId="5" borderId="1" xfId="3" applyNumberFormat="1" applyFont="1" applyFill="1" applyBorder="1"/>
    <xf numFmtId="0" fontId="2" fillId="5" borderId="0" xfId="0" applyFont="1" applyFill="1"/>
    <xf numFmtId="164" fontId="0" fillId="6" borderId="0" xfId="0" applyNumberFormat="1" applyFill="1"/>
    <xf numFmtId="169" fontId="0" fillId="6" borderId="0" xfId="0" applyNumberFormat="1" applyFill="1"/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left"/>
    </xf>
    <xf numFmtId="165" fontId="0" fillId="0" borderId="1" xfId="3" applyNumberFormat="1" applyFont="1" applyBorder="1"/>
    <xf numFmtId="2" fontId="0" fillId="5" borderId="1" xfId="0" applyNumberFormat="1" applyFill="1" applyBorder="1"/>
    <xf numFmtId="9" fontId="0" fillId="0" borderId="0" xfId="3" applyFont="1"/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frequency of savings from CFL</a:t>
            </a:r>
          </a:p>
        </c:rich>
      </c:tx>
      <c:layout>
        <c:manualLayout>
          <c:xMode val="edge"/>
          <c:yMode val="edge"/>
          <c:x val="0.18276377952755907"/>
          <c:y val="2.777777777777777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Sheet1!$F$60:$F$73</c:f>
              <c:numCache>
                <c:formatCode>_("$"* #,##0_);_("$"* \(#,##0\);_("$"* "-"??_);_(@_)</c:formatCode>
                <c:ptCount val="14"/>
                <c:pt idx="0">
                  <c:v>56049.987488337792</c:v>
                </c:pt>
                <c:pt idx="1">
                  <c:v>82136.964268326396</c:v>
                </c:pt>
                <c:pt idx="2">
                  <c:v>108223.941048315</c:v>
                </c:pt>
                <c:pt idx="3">
                  <c:v>134310.91782830359</c:v>
                </c:pt>
                <c:pt idx="4">
                  <c:v>160397.89460829218</c:v>
                </c:pt>
                <c:pt idx="5">
                  <c:v>186484.87138828076</c:v>
                </c:pt>
                <c:pt idx="6">
                  <c:v>212571.84816826935</c:v>
                </c:pt>
                <c:pt idx="7">
                  <c:v>238658.82494825794</c:v>
                </c:pt>
                <c:pt idx="8">
                  <c:v>264745.80172824656</c:v>
                </c:pt>
                <c:pt idx="9">
                  <c:v>290832.77850823518</c:v>
                </c:pt>
                <c:pt idx="10">
                  <c:v>316919.75528822379</c:v>
                </c:pt>
                <c:pt idx="11">
                  <c:v>343006.73206821241</c:v>
                </c:pt>
                <c:pt idx="12">
                  <c:v>369093.70884820103</c:v>
                </c:pt>
                <c:pt idx="13">
                  <c:v>395180.68562818959</c:v>
                </c:pt>
              </c:numCache>
            </c:numRef>
          </c:cat>
          <c:val>
            <c:numRef>
              <c:f>Sheet1!$G$60:$G$73</c:f>
              <c:numCache>
                <c:formatCode>General</c:formatCode>
                <c:ptCount val="14"/>
                <c:pt idx="0">
                  <c:v>9</c:v>
                </c:pt>
                <c:pt idx="1">
                  <c:v>14</c:v>
                </c:pt>
                <c:pt idx="2">
                  <c:v>21</c:v>
                </c:pt>
                <c:pt idx="3">
                  <c:v>37</c:v>
                </c:pt>
                <c:pt idx="4">
                  <c:v>62</c:v>
                </c:pt>
                <c:pt idx="5">
                  <c:v>63</c:v>
                </c:pt>
                <c:pt idx="6">
                  <c:v>86</c:v>
                </c:pt>
                <c:pt idx="7">
                  <c:v>79</c:v>
                </c:pt>
                <c:pt idx="8">
                  <c:v>65</c:v>
                </c:pt>
                <c:pt idx="9">
                  <c:v>35</c:v>
                </c:pt>
                <c:pt idx="10">
                  <c:v>13</c:v>
                </c:pt>
                <c:pt idx="11">
                  <c:v>12</c:v>
                </c:pt>
                <c:pt idx="12">
                  <c:v>1</c:v>
                </c:pt>
                <c:pt idx="1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274368"/>
        <c:axId val="295276544"/>
      </c:barChart>
      <c:catAx>
        <c:axId val="295274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savings</a:t>
                </a:r>
              </a:p>
            </c:rich>
          </c:tx>
          <c:layout/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95276544"/>
        <c:crosses val="autoZero"/>
        <c:auto val="1"/>
        <c:lblAlgn val="ctr"/>
        <c:lblOffset val="100"/>
        <c:noMultiLvlLbl val="0"/>
      </c:catAx>
      <c:valAx>
        <c:axId val="295276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5274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ustomXml" Target="../ink/ink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375709</xdr:colOff>
      <xdr:row>58</xdr:row>
      <xdr:rowOff>173566</xdr:rowOff>
    </xdr:from>
    <xdr:to>
      <xdr:col>14</xdr:col>
      <xdr:colOff>222250</xdr:colOff>
      <xdr:row>73</xdr:row>
      <xdr:rowOff>59266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537547</xdr:colOff>
      <xdr:row>1</xdr:row>
      <xdr:rowOff>74724</xdr:rowOff>
    </xdr:from>
    <xdr:to>
      <xdr:col>7</xdr:col>
      <xdr:colOff>551587</xdr:colOff>
      <xdr:row>1</xdr:row>
      <xdr:rowOff>109284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2">
          <xdr14:nvContentPartPr>
            <xdr14:cNvPr id="5" name="Ink 4"/>
            <xdr14:cNvContentPartPr/>
          </xdr14:nvContentPartPr>
          <xdr14:nvPr macro=""/>
          <xdr14:xfrm>
            <a:off x="7613261" y="265224"/>
            <a:ext cx="14040" cy="34560"/>
          </xdr14:xfrm>
        </xdr:contentPart>
      </mc:Choice>
      <mc:Fallback>
        <xdr:pic>
          <xdr:nvPicPr>
            <xdr:cNvPr id="5" name="Ink 4"/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601381" y="253344"/>
              <a:ext cx="37800" cy="583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280" max="1280" units="cm"/>
          <inkml:channel name="Y" type="integer" min="-50" max="720" units="cm"/>
        </inkml:traceFormat>
        <inkml:channelProperties>
          <inkml:channelProperty channel="X" name="resolution" value="56.63717" units="1/cm"/>
          <inkml:channelProperty channel="Y" name="resolution" value="30.31496" units="1/cm"/>
        </inkml:channelProperties>
      </inkml:inkSource>
      <inkml:timestamp xml:id="ts0" timeString="2015-03-17T13:55:36.516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BA522E0B-D979-4031-9146-CE7903F3FBCC}" emma:medium="tactile" emma:mode="ink">
          <msink:context xmlns:msink="http://schemas.microsoft.com/ink/2010/main" type="writingRegion" rotatedBoundingBox="21147,736 21200,736 21200,846 21147,846"/>
        </emma:interpretation>
      </emma:emma>
    </inkml:annotationXML>
    <inkml:traceGroup>
      <inkml:annotationXML>
        <emma:emma xmlns:emma="http://www.w3.org/2003/04/emma" version="1.0">
          <emma:interpretation id="{35F9BA5A-7379-45D0-8ECA-DAD098AF2E8F}" emma:medium="tactile" emma:mode="ink">
            <msink:context xmlns:msink="http://schemas.microsoft.com/ink/2010/main" type="paragraph" rotatedBoundingBox="21147,736 21200,736 21200,846 21147,846" alignmentLevel="1"/>
          </emma:interpretation>
        </emma:emma>
      </inkml:annotationXML>
      <inkml:traceGroup>
        <inkml:annotationXML>
          <emma:emma xmlns:emma="http://www.w3.org/2003/04/emma" version="1.0">
            <emma:interpretation id="{0EB546D0-CE54-471E-A079-FA2CD7FE2949}" emma:medium="tactile" emma:mode="ink">
              <msink:context xmlns:msink="http://schemas.microsoft.com/ink/2010/main" type="line" rotatedBoundingBox="21147,736 21200,736 21200,846 21147,846"/>
            </emma:interpretation>
          </emma:emma>
        </inkml:annotationXML>
        <inkml:traceGroup>
          <inkml:annotationXML>
            <emma:emma xmlns:emma="http://www.w3.org/2003/04/emma" version="1.0">
              <emma:interpretation id="{30783FEA-D1D9-450B-A03A-54CBD049E156}" emma:medium="tactile" emma:mode="ink">
                <msink:context xmlns:msink="http://schemas.microsoft.com/ink/2010/main" type="inkWord" rotatedBoundingBox="21147,736 21200,736 21200,846 21147,846"/>
              </emma:interpretation>
              <emma:one-of disjunction-type="recognition" id="oneOf0">
                <emma:interpretation id="interp0" emma:lang="en-US" emma:confidence="1">
                  <emma:literal>☺</emma:literal>
                </emma:interpretation>
                <emma:interpretation id="interp1" emma:lang="en-US" emma:confidence="0">
                  <emma:literal>:</emma:literal>
                </emma:interpretation>
                <emma:interpretation id="interp2" emma:lang="en-US" emma:confidence="0">
                  <emma:literal>¥</emma:literal>
                </emma:interpretation>
                <emma:interpretation id="interp3" emma:lang="en-US" emma:confidence="0">
                  <emma:literal>;</emma:literal>
                </emma:interpretation>
                <emma:interpretation id="interp4" emma:lang="en-US" emma:confidence="0">
                  <emma:literal>i</emma:literal>
                </emma:interpretation>
              </emma:one-of>
            </emma:emma>
          </inkml:annotationXML>
          <inkml:trace contextRef="#ctx0" brushRef="#br0">0 0</inkml:trace>
          <inkml:trace contextRef="#ctx0" brushRef="#br0" timeOffset="889.2057">0 0</inkml:trace>
          <inkml:trace contextRef="#ctx0" brushRef="#br0" timeOffset="17518.9123">19-19</inkml:trace>
          <inkml:trace contextRef="#ctx0" brushRef="#br0" timeOffset="18205.3167">-19 76</inkml:trace>
        </inkml:traceGroup>
      </inkml:traceGroup>
    </inkml:traceGroup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0"/>
  <sheetViews>
    <sheetView tabSelected="1" topLeftCell="G59" zoomScale="140" zoomScaleNormal="140" workbookViewId="0">
      <selection activeCell="Q63" sqref="Q63"/>
    </sheetView>
  </sheetViews>
  <sheetFormatPr defaultRowHeight="15" x14ac:dyDescent="0.25"/>
  <cols>
    <col min="2" max="2" width="22.140625" customWidth="1"/>
    <col min="3" max="3" width="14.28515625" bestFit="1" customWidth="1"/>
    <col min="4" max="4" width="13.28515625" bestFit="1" customWidth="1"/>
    <col min="5" max="5" width="13.7109375" customWidth="1"/>
    <col min="6" max="6" width="18" customWidth="1"/>
    <col min="7" max="7" width="15.5703125" customWidth="1"/>
    <col min="8" max="8" width="11.140625" customWidth="1"/>
    <col min="9" max="9" width="12.5703125" customWidth="1"/>
    <col min="10" max="10" width="10.7109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x14ac:dyDescent="0.25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I4" t="s">
        <v>46</v>
      </c>
    </row>
    <row r="5" spans="1:11" x14ac:dyDescent="0.25">
      <c r="B5" t="s">
        <v>2</v>
      </c>
      <c r="C5" s="3">
        <v>14</v>
      </c>
      <c r="F5" t="s">
        <v>24</v>
      </c>
      <c r="I5" s="27" t="s">
        <v>47</v>
      </c>
      <c r="J5" s="3">
        <v>4</v>
      </c>
    </row>
    <row r="6" spans="1:11" x14ac:dyDescent="0.25">
      <c r="B6" t="s">
        <v>3</v>
      </c>
      <c r="C6" s="3">
        <v>300</v>
      </c>
      <c r="F6" t="s">
        <v>25</v>
      </c>
      <c r="G6" s="23">
        <f ca="1">NORMINV(RAND(),J9,J10)</f>
        <v>2.2929343025412458E-2</v>
      </c>
      <c r="I6" s="27" t="s">
        <v>50</v>
      </c>
      <c r="J6" s="3">
        <v>1.2</v>
      </c>
    </row>
    <row r="7" spans="1:11" x14ac:dyDescent="0.25">
      <c r="B7" t="s">
        <v>4</v>
      </c>
      <c r="C7" s="3">
        <v>5</v>
      </c>
      <c r="F7" t="s">
        <v>32</v>
      </c>
      <c r="G7" s="11">
        <v>0.08</v>
      </c>
      <c r="I7" s="27" t="s">
        <v>49</v>
      </c>
      <c r="J7" s="3">
        <v>1</v>
      </c>
    </row>
    <row r="8" spans="1:11" x14ac:dyDescent="0.25">
      <c r="B8" t="s">
        <v>5</v>
      </c>
      <c r="C8" s="31">
        <f ca="1">MAX(NORMINV(RAND(),J5,J6),J7)</f>
        <v>2.8923633105946291</v>
      </c>
      <c r="F8" t="s">
        <v>36</v>
      </c>
      <c r="G8" s="23">
        <f ca="1">NORMINV(RAND(),J12,J13)</f>
        <v>2.8262652885670356E-2</v>
      </c>
      <c r="I8" s="29" t="s">
        <v>25</v>
      </c>
    </row>
    <row r="9" spans="1:11" x14ac:dyDescent="0.25">
      <c r="B9" t="s">
        <v>35</v>
      </c>
      <c r="C9" s="18">
        <v>0.155</v>
      </c>
      <c r="I9" s="28" t="s">
        <v>47</v>
      </c>
      <c r="J9" s="11">
        <v>0.02</v>
      </c>
    </row>
    <row r="10" spans="1:11" x14ac:dyDescent="0.25">
      <c r="C10" t="s">
        <v>6</v>
      </c>
      <c r="D10" t="s">
        <v>7</v>
      </c>
      <c r="I10" s="28" t="s">
        <v>50</v>
      </c>
      <c r="J10" s="11">
        <v>0.01</v>
      </c>
    </row>
    <row r="11" spans="1:11" x14ac:dyDescent="0.25">
      <c r="B11" t="s">
        <v>8</v>
      </c>
      <c r="C11" s="3">
        <v>1200</v>
      </c>
      <c r="D11" s="3">
        <v>9600</v>
      </c>
      <c r="I11" s="29" t="s">
        <v>36</v>
      </c>
    </row>
    <row r="12" spans="1:11" x14ac:dyDescent="0.25">
      <c r="B12" t="s">
        <v>9</v>
      </c>
      <c r="C12" s="4">
        <v>0.5</v>
      </c>
      <c r="D12" s="4">
        <v>4</v>
      </c>
      <c r="I12" s="28" t="s">
        <v>47</v>
      </c>
      <c r="J12" s="30">
        <v>3.4000000000000002E-2</v>
      </c>
    </row>
    <row r="13" spans="1:11" x14ac:dyDescent="0.25">
      <c r="B13" t="s">
        <v>34</v>
      </c>
      <c r="C13" s="17">
        <v>60</v>
      </c>
      <c r="D13" s="3">
        <v>13</v>
      </c>
      <c r="I13" s="28" t="s">
        <v>48</v>
      </c>
      <c r="J13" s="30">
        <v>0.01</v>
      </c>
    </row>
    <row r="14" spans="1:11" x14ac:dyDescent="0.25">
      <c r="A14" s="2" t="s">
        <v>10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x14ac:dyDescent="0.25">
      <c r="B15" t="s">
        <v>17</v>
      </c>
      <c r="C15">
        <f>C7*C6*C5</f>
        <v>21000</v>
      </c>
      <c r="F15" t="s">
        <v>26</v>
      </c>
    </row>
    <row r="16" spans="1:11" x14ac:dyDescent="0.25">
      <c r="C16" t="s">
        <v>11</v>
      </c>
      <c r="D16" t="s">
        <v>7</v>
      </c>
      <c r="F16" t="s">
        <v>25</v>
      </c>
      <c r="G16" s="9">
        <f ca="1">(1+G6)^C18-1</f>
        <v>2.610373676322153E-2</v>
      </c>
    </row>
    <row r="17" spans="1:11" x14ac:dyDescent="0.25">
      <c r="B17" t="s">
        <v>12</v>
      </c>
      <c r="C17">
        <f ca="1">C11/C8</f>
        <v>414.88563888376007</v>
      </c>
      <c r="D17">
        <f ca="1">D11/C8</f>
        <v>3319.0851110700805</v>
      </c>
      <c r="F17" t="s">
        <v>32</v>
      </c>
      <c r="G17" s="9">
        <f ca="1">(1+G7)^C18-1</f>
        <v>9.1419929638957287E-2</v>
      </c>
    </row>
    <row r="18" spans="1:11" x14ac:dyDescent="0.25">
      <c r="B18" t="s">
        <v>27</v>
      </c>
      <c r="C18" s="12">
        <f ca="1">C17/365</f>
        <v>1.1366729832431783</v>
      </c>
      <c r="D18" s="12">
        <f ca="1">D17/365</f>
        <v>9.0933838659454267</v>
      </c>
      <c r="F18" t="s">
        <v>36</v>
      </c>
      <c r="G18" s="9">
        <f ca="1">(1+G8)^C18-1</f>
        <v>3.2186941908478817E-2</v>
      </c>
    </row>
    <row r="19" spans="1:11" x14ac:dyDescent="0.25">
      <c r="A19" s="2" t="s">
        <v>13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1" spans="1:11" x14ac:dyDescent="0.25">
      <c r="B21" t="s">
        <v>14</v>
      </c>
      <c r="C21" s="5">
        <v>41685</v>
      </c>
      <c r="D21" s="5">
        <f ca="1">C21+$C17</f>
        <v>42099.885638883759</v>
      </c>
      <c r="E21" s="5">
        <f t="shared" ref="E21:J21" ca="1" si="0">D21+$C17</f>
        <v>42514.771277767519</v>
      </c>
      <c r="F21" s="5">
        <f t="shared" ca="1" si="0"/>
        <v>42929.656916651278</v>
      </c>
      <c r="G21" s="5">
        <f t="shared" ca="1" si="0"/>
        <v>43344.542555535038</v>
      </c>
      <c r="H21" s="5">
        <f t="shared" ca="1" si="0"/>
        <v>43759.428194418797</v>
      </c>
      <c r="I21" s="5">
        <f t="shared" ca="1" si="0"/>
        <v>44174.313833302556</v>
      </c>
      <c r="J21" s="5">
        <f t="shared" ca="1" si="0"/>
        <v>44589.199472186316</v>
      </c>
    </row>
    <row r="22" spans="1:11" x14ac:dyDescent="0.25">
      <c r="B22" s="6" t="s">
        <v>15</v>
      </c>
    </row>
    <row r="23" spans="1:11" x14ac:dyDescent="0.25">
      <c r="B23" t="s">
        <v>18</v>
      </c>
      <c r="C23">
        <f>C15</f>
        <v>21000</v>
      </c>
      <c r="D23">
        <f>C23</f>
        <v>21000</v>
      </c>
      <c r="E23">
        <f t="shared" ref="E23:J23" si="1">D23</f>
        <v>21000</v>
      </c>
      <c r="F23">
        <f t="shared" si="1"/>
        <v>21000</v>
      </c>
      <c r="G23">
        <f t="shared" si="1"/>
        <v>21000</v>
      </c>
      <c r="H23">
        <f t="shared" si="1"/>
        <v>21000</v>
      </c>
      <c r="I23">
        <f t="shared" si="1"/>
        <v>21000</v>
      </c>
      <c r="J23">
        <f t="shared" si="1"/>
        <v>21000</v>
      </c>
    </row>
    <row r="24" spans="1:11" x14ac:dyDescent="0.25">
      <c r="B24" t="s">
        <v>9</v>
      </c>
      <c r="C24" s="7">
        <f>C12</f>
        <v>0.5</v>
      </c>
      <c r="D24" s="13">
        <f ca="1">C24*(1+$G16)</f>
        <v>0.51305186838161077</v>
      </c>
      <c r="E24" s="13">
        <f t="shared" ref="E24:J24" ca="1" si="2">D24*(1+$G16)</f>
        <v>0.52644443929972329</v>
      </c>
      <c r="F24" s="13">
        <f t="shared" ca="1" si="2"/>
        <v>0.540186606363665</v>
      </c>
      <c r="G24" s="13">
        <f t="shared" ca="1" si="2"/>
        <v>0.55428749533920008</v>
      </c>
      <c r="H24" s="13">
        <f t="shared" ca="1" si="2"/>
        <v>0.56875647020867992</v>
      </c>
      <c r="I24" s="13">
        <f t="shared" ca="1" si="2"/>
        <v>0.58360313938938635</v>
      </c>
      <c r="J24" s="13">
        <f t="shared" ca="1" si="2"/>
        <v>0.59883736211419658</v>
      </c>
    </row>
    <row r="25" spans="1:11" x14ac:dyDescent="0.25">
      <c r="B25" t="s">
        <v>19</v>
      </c>
      <c r="C25" s="8">
        <f>C23*C24</f>
        <v>10500</v>
      </c>
      <c r="D25" s="8">
        <f ca="1">D23*D24</f>
        <v>10774.089236013826</v>
      </c>
      <c r="E25" s="8">
        <f t="shared" ref="E25:J25" ca="1" si="3">E23*E24</f>
        <v>11055.333225294189</v>
      </c>
      <c r="F25" s="8">
        <f t="shared" ca="1" si="3"/>
        <v>11343.918733636965</v>
      </c>
      <c r="G25" s="8">
        <f t="shared" ca="1" si="3"/>
        <v>11640.037402123202</v>
      </c>
      <c r="H25" s="8">
        <f t="shared" ca="1" si="3"/>
        <v>11943.885874382278</v>
      </c>
      <c r="I25" s="8">
        <f t="shared" ca="1" si="3"/>
        <v>12255.665927177113</v>
      </c>
      <c r="J25" s="8">
        <f t="shared" ca="1" si="3"/>
        <v>12575.584604398127</v>
      </c>
      <c r="K25" s="8"/>
    </row>
    <row r="26" spans="1:11" x14ac:dyDescent="0.25">
      <c r="B26" t="s">
        <v>33</v>
      </c>
      <c r="C26" s="7">
        <f ca="1">NPV(G17,D25:J25)+C25</f>
        <v>68361.199343463406</v>
      </c>
    </row>
    <row r="27" spans="1:11" x14ac:dyDescent="0.25">
      <c r="B27" t="s">
        <v>37</v>
      </c>
      <c r="C27" s="19">
        <f ca="1">(C13*C23/1000)*(C8*C17)</f>
        <v>1512000</v>
      </c>
      <c r="D27" s="20">
        <f ca="1">C27</f>
        <v>1512000</v>
      </c>
      <c r="E27" s="20">
        <f t="shared" ref="E27:J27" ca="1" si="4">D27</f>
        <v>1512000</v>
      </c>
      <c r="F27" s="20">
        <f t="shared" ca="1" si="4"/>
        <v>1512000</v>
      </c>
      <c r="G27" s="20">
        <f t="shared" ca="1" si="4"/>
        <v>1512000</v>
      </c>
      <c r="H27" s="20">
        <f t="shared" ca="1" si="4"/>
        <v>1512000</v>
      </c>
      <c r="I27" s="20">
        <f t="shared" ca="1" si="4"/>
        <v>1512000</v>
      </c>
      <c r="J27" s="20">
        <f t="shared" ca="1" si="4"/>
        <v>1512000</v>
      </c>
    </row>
    <row r="28" spans="1:11" x14ac:dyDescent="0.25">
      <c r="B28" t="s">
        <v>38</v>
      </c>
      <c r="C28" s="21">
        <f>C9</f>
        <v>0.155</v>
      </c>
      <c r="D28" s="22">
        <f ca="1">C28*(1+$G18)</f>
        <v>0.15998897599581421</v>
      </c>
      <c r="E28" s="22">
        <f t="shared" ref="E28:J28" ca="1" si="5">D28*(1+$G18)</f>
        <v>0.16513853187218849</v>
      </c>
      <c r="F28" s="22">
        <f t="shared" ca="1" si="5"/>
        <v>0.1704538362044101</v>
      </c>
      <c r="G28" s="22">
        <f t="shared" ca="1" si="5"/>
        <v>0.17594022392839881</v>
      </c>
      <c r="H28" s="22">
        <f t="shared" ca="1" si="5"/>
        <v>0.18160320169534694</v>
      </c>
      <c r="I28" s="22">
        <f t="shared" ca="1" si="5"/>
        <v>0.18744845339870883</v>
      </c>
      <c r="J28" s="22">
        <f t="shared" ca="1" si="5"/>
        <v>0.19348184587908726</v>
      </c>
    </row>
    <row r="29" spans="1:11" x14ac:dyDescent="0.25">
      <c r="B29" t="s">
        <v>39</v>
      </c>
      <c r="C29" s="8">
        <f ca="1">C27*C28</f>
        <v>234360</v>
      </c>
      <c r="D29" s="8">
        <f t="shared" ref="D29:J29" ca="1" si="6">D27*D28</f>
        <v>241903.33170567109</v>
      </c>
      <c r="E29" s="8">
        <f t="shared" ca="1" si="6"/>
        <v>249689.460190749</v>
      </c>
      <c r="F29" s="8">
        <f t="shared" ca="1" si="6"/>
        <v>257726.20034106806</v>
      </c>
      <c r="G29" s="8">
        <f t="shared" ca="1" si="6"/>
        <v>266021.61857973901</v>
      </c>
      <c r="H29" s="8">
        <f t="shared" ca="1" si="6"/>
        <v>274584.04096336459</v>
      </c>
      <c r="I29" s="8">
        <f t="shared" ca="1" si="6"/>
        <v>283422.06153884775</v>
      </c>
      <c r="J29" s="8">
        <f t="shared" ca="1" si="6"/>
        <v>292544.55096917995</v>
      </c>
    </row>
    <row r="30" spans="1:11" x14ac:dyDescent="0.25">
      <c r="B30" t="s">
        <v>40</v>
      </c>
      <c r="C30" s="8">
        <f ca="1">C25+C29</f>
        <v>244860</v>
      </c>
      <c r="D30" s="8">
        <f t="shared" ref="D30:J30" ca="1" si="7">D25+D29</f>
        <v>252677.42094168492</v>
      </c>
      <c r="E30" s="8">
        <f t="shared" ca="1" si="7"/>
        <v>260744.79341604319</v>
      </c>
      <c r="F30" s="8">
        <f t="shared" ca="1" si="7"/>
        <v>269070.11907470506</v>
      </c>
      <c r="G30" s="8">
        <f t="shared" ca="1" si="7"/>
        <v>277661.65598186222</v>
      </c>
      <c r="H30" s="8">
        <f t="shared" ca="1" si="7"/>
        <v>286527.92683774687</v>
      </c>
      <c r="I30" s="8">
        <f t="shared" ca="1" si="7"/>
        <v>295677.72746602487</v>
      </c>
      <c r="J30" s="8">
        <f t="shared" ca="1" si="7"/>
        <v>305120.13557357807</v>
      </c>
    </row>
    <row r="31" spans="1:11" x14ac:dyDescent="0.25">
      <c r="B31" t="s">
        <v>41</v>
      </c>
      <c r="C31" s="8">
        <f ca="1">NPV(G17,D30:J30)+C30</f>
        <v>1623251.5890313371</v>
      </c>
    </row>
    <row r="32" spans="1:11" x14ac:dyDescent="0.25">
      <c r="B32" t="s">
        <v>42</v>
      </c>
      <c r="C32" s="8">
        <f ca="1">C31/D18</f>
        <v>178509.08011377233</v>
      </c>
    </row>
    <row r="33" spans="1:10" x14ac:dyDescent="0.25">
      <c r="B33" s="6" t="s">
        <v>16</v>
      </c>
    </row>
    <row r="34" spans="1:10" x14ac:dyDescent="0.25">
      <c r="B34" t="s">
        <v>18</v>
      </c>
      <c r="C34">
        <f>C15</f>
        <v>21000</v>
      </c>
    </row>
    <row r="35" spans="1:10" x14ac:dyDescent="0.25">
      <c r="B35" t="s">
        <v>9</v>
      </c>
      <c r="C35" s="7">
        <f>D12</f>
        <v>4</v>
      </c>
    </row>
    <row r="36" spans="1:10" x14ac:dyDescent="0.25">
      <c r="B36" t="s">
        <v>19</v>
      </c>
      <c r="C36" s="8">
        <f>C34*C35</f>
        <v>84000</v>
      </c>
    </row>
    <row r="37" spans="1:10" x14ac:dyDescent="0.25">
      <c r="B37" t="s">
        <v>37</v>
      </c>
      <c r="C37" s="19">
        <f ca="1">(D13*C34/1000)*(C8*C17)</f>
        <v>327600</v>
      </c>
      <c r="D37" s="20">
        <f ca="1">C37</f>
        <v>327600</v>
      </c>
      <c r="E37" s="20">
        <f t="shared" ref="E37:J37" ca="1" si="8">D37</f>
        <v>327600</v>
      </c>
      <c r="F37" s="20">
        <f t="shared" ca="1" si="8"/>
        <v>327600</v>
      </c>
      <c r="G37" s="20">
        <f t="shared" ca="1" si="8"/>
        <v>327600</v>
      </c>
      <c r="H37" s="20">
        <f t="shared" ca="1" si="8"/>
        <v>327600</v>
      </c>
      <c r="I37" s="20">
        <f t="shared" ca="1" si="8"/>
        <v>327600</v>
      </c>
      <c r="J37" s="20">
        <f t="shared" ca="1" si="8"/>
        <v>327600</v>
      </c>
    </row>
    <row r="38" spans="1:10" x14ac:dyDescent="0.25">
      <c r="B38" t="s">
        <v>38</v>
      </c>
      <c r="C38" s="21">
        <f>C28</f>
        <v>0.155</v>
      </c>
      <c r="D38" s="21">
        <f t="shared" ref="D38:J38" ca="1" si="9">D28</f>
        <v>0.15998897599581421</v>
      </c>
      <c r="E38" s="21">
        <f t="shared" ca="1" si="9"/>
        <v>0.16513853187218849</v>
      </c>
      <c r="F38" s="21">
        <f t="shared" ca="1" si="9"/>
        <v>0.1704538362044101</v>
      </c>
      <c r="G38" s="21">
        <f t="shared" ca="1" si="9"/>
        <v>0.17594022392839881</v>
      </c>
      <c r="H38" s="21">
        <f t="shared" ca="1" si="9"/>
        <v>0.18160320169534694</v>
      </c>
      <c r="I38" s="21">
        <f t="shared" ca="1" si="9"/>
        <v>0.18744845339870883</v>
      </c>
      <c r="J38" s="21">
        <f t="shared" ca="1" si="9"/>
        <v>0.19348184587908726</v>
      </c>
    </row>
    <row r="39" spans="1:10" x14ac:dyDescent="0.25">
      <c r="B39" t="s">
        <v>39</v>
      </c>
      <c r="C39" s="14">
        <f ca="1">C37*C38</f>
        <v>50778</v>
      </c>
      <c r="D39" s="14">
        <f t="shared" ref="D39:J39" ca="1" si="10">D37*D38</f>
        <v>52412.38853622874</v>
      </c>
      <c r="E39" s="14">
        <f t="shared" ca="1" si="10"/>
        <v>54099.383041328947</v>
      </c>
      <c r="F39" s="14">
        <f t="shared" ca="1" si="10"/>
        <v>55840.676740564748</v>
      </c>
      <c r="G39" s="14">
        <f t="shared" ca="1" si="10"/>
        <v>57638.017358943449</v>
      </c>
      <c r="H39" s="14">
        <f t="shared" ca="1" si="10"/>
        <v>59493.208875395656</v>
      </c>
      <c r="I39" s="14">
        <f t="shared" ca="1" si="10"/>
        <v>61408.113333417015</v>
      </c>
      <c r="J39" s="14">
        <f t="shared" ca="1" si="10"/>
        <v>63384.652709988986</v>
      </c>
    </row>
    <row r="40" spans="1:10" x14ac:dyDescent="0.25">
      <c r="B40" t="s">
        <v>40</v>
      </c>
      <c r="C40" s="8">
        <f ca="1">C36+C39</f>
        <v>134778</v>
      </c>
      <c r="D40" s="8">
        <f t="shared" ref="D40:J40" ca="1" si="11">D36+D39</f>
        <v>52412.38853622874</v>
      </c>
      <c r="E40" s="8">
        <f t="shared" ca="1" si="11"/>
        <v>54099.383041328947</v>
      </c>
      <c r="F40" s="8">
        <f t="shared" ca="1" si="11"/>
        <v>55840.676740564748</v>
      </c>
      <c r="G40" s="8">
        <f t="shared" ca="1" si="11"/>
        <v>57638.017358943449</v>
      </c>
      <c r="H40" s="8">
        <f t="shared" ca="1" si="11"/>
        <v>59493.208875395656</v>
      </c>
      <c r="I40" s="8">
        <f t="shared" ca="1" si="11"/>
        <v>61408.113333417015</v>
      </c>
      <c r="J40" s="8">
        <f t="shared" ca="1" si="11"/>
        <v>63384.652709988986</v>
      </c>
    </row>
    <row r="41" spans="1:10" x14ac:dyDescent="0.25">
      <c r="B41" t="s">
        <v>41</v>
      </c>
      <c r="C41" s="8">
        <f ca="1">NPV(G17,D40:J40)+C40</f>
        <v>420892.9177657059</v>
      </c>
    </row>
    <row r="42" spans="1:10" x14ac:dyDescent="0.25">
      <c r="B42" t="s">
        <v>42</v>
      </c>
      <c r="C42" s="8">
        <f ca="1">C41/D18</f>
        <v>46285.620839338255</v>
      </c>
    </row>
    <row r="44" spans="1:10" x14ac:dyDescent="0.25">
      <c r="B44" t="s">
        <v>43</v>
      </c>
      <c r="C44" s="25">
        <f ca="1">C32-C42</f>
        <v>132223.45927443408</v>
      </c>
    </row>
    <row r="45" spans="1:10" x14ac:dyDescent="0.25">
      <c r="B45" t="s">
        <v>44</v>
      </c>
      <c r="C45" s="26">
        <f ca="1">(C27-C37)/C18</f>
        <v>1041988.344458268</v>
      </c>
    </row>
    <row r="46" spans="1:10" x14ac:dyDescent="0.25">
      <c r="A46" s="24" t="s">
        <v>45</v>
      </c>
      <c r="B46" s="24"/>
      <c r="C46" s="24"/>
      <c r="D46" s="24"/>
    </row>
    <row r="49" spans="2:7" x14ac:dyDescent="0.25">
      <c r="B49" t="s">
        <v>51</v>
      </c>
      <c r="C49" t="s">
        <v>52</v>
      </c>
    </row>
    <row r="50" spans="2:7" x14ac:dyDescent="0.25">
      <c r="C50" s="8">
        <f ca="1">C44</f>
        <v>132223.45927443408</v>
      </c>
      <c r="E50" t="s">
        <v>60</v>
      </c>
      <c r="F50" s="32">
        <f>COUNTIF(C51:C550,"&gt;100000")/500</f>
        <v>0.92800000000000005</v>
      </c>
    </row>
    <row r="51" spans="2:7" x14ac:dyDescent="0.25">
      <c r="B51">
        <v>1</v>
      </c>
      <c r="C51" s="14">
        <f t="dataTable" ref="C51:C550" dt2D="0" dtr="0" r1="B50" ca="1"/>
        <v>262685.99857436819</v>
      </c>
      <c r="E51" t="s">
        <v>53</v>
      </c>
      <c r="F51" s="8">
        <f>AVERAGE(C51:C550)</f>
        <v>196507.40538031078</v>
      </c>
    </row>
    <row r="52" spans="2:7" x14ac:dyDescent="0.25">
      <c r="B52">
        <v>2</v>
      </c>
      <c r="C52" s="14">
        <v>227389.95536881773</v>
      </c>
      <c r="E52" t="s">
        <v>49</v>
      </c>
      <c r="F52" s="8">
        <f>MIN(C51:C550)</f>
        <v>29963.010708349197</v>
      </c>
    </row>
    <row r="53" spans="2:7" x14ac:dyDescent="0.25">
      <c r="B53">
        <v>3</v>
      </c>
      <c r="C53" s="14">
        <v>263435.46021165454</v>
      </c>
      <c r="E53" t="s">
        <v>54</v>
      </c>
      <c r="F53" s="8">
        <f>MAX(C51:C550)</f>
        <v>395180.68562818959</v>
      </c>
    </row>
    <row r="54" spans="2:7" x14ac:dyDescent="0.25">
      <c r="B54">
        <v>4</v>
      </c>
      <c r="C54" s="14">
        <v>189028.74896627938</v>
      </c>
    </row>
    <row r="55" spans="2:7" x14ac:dyDescent="0.25">
      <c r="B55">
        <v>5</v>
      </c>
      <c r="C55" s="14">
        <v>246632.96675667644</v>
      </c>
      <c r="E55" t="s">
        <v>55</v>
      </c>
      <c r="F55" s="8">
        <f>F53-F52</f>
        <v>365217.67491984041</v>
      </c>
    </row>
    <row r="56" spans="2:7" x14ac:dyDescent="0.25">
      <c r="B56">
        <v>6</v>
      </c>
      <c r="C56" s="14">
        <v>152619.07370624179</v>
      </c>
      <c r="E56" t="s">
        <v>56</v>
      </c>
      <c r="F56">
        <v>14</v>
      </c>
    </row>
    <row r="57" spans="2:7" x14ac:dyDescent="0.25">
      <c r="B57">
        <v>7</v>
      </c>
      <c r="C57" s="14">
        <v>334138.73910356185</v>
      </c>
      <c r="E57" t="s">
        <v>57</v>
      </c>
      <c r="F57" s="8">
        <f>F55/F56</f>
        <v>26086.976779988599</v>
      </c>
    </row>
    <row r="58" spans="2:7" x14ac:dyDescent="0.25">
      <c r="B58">
        <v>8</v>
      </c>
      <c r="C58" s="14">
        <v>263033.81343522441</v>
      </c>
    </row>
    <row r="59" spans="2:7" x14ac:dyDescent="0.25">
      <c r="B59">
        <v>9</v>
      </c>
      <c r="C59" s="14">
        <v>173349.62787471912</v>
      </c>
      <c r="E59" t="s">
        <v>58</v>
      </c>
      <c r="F59" t="s">
        <v>59</v>
      </c>
      <c r="G59" t="s">
        <v>61</v>
      </c>
    </row>
    <row r="60" spans="2:7" x14ac:dyDescent="0.25">
      <c r="B60">
        <v>10</v>
      </c>
      <c r="C60" s="14">
        <v>232010.07176086912</v>
      </c>
      <c r="E60" s="8">
        <f>F52</f>
        <v>29963.010708349197</v>
      </c>
      <c r="F60" s="8">
        <f>E60+F57</f>
        <v>56049.987488337792</v>
      </c>
      <c r="G60">
        <f t="array" ref="G60:G73">FREQUENCY(C51:C550,F60:F73)</f>
        <v>9</v>
      </c>
    </row>
    <row r="61" spans="2:7" x14ac:dyDescent="0.25">
      <c r="B61">
        <v>11</v>
      </c>
      <c r="C61" s="14">
        <v>194493.4353708087</v>
      </c>
      <c r="E61" s="8">
        <f>F60</f>
        <v>56049.987488337792</v>
      </c>
      <c r="F61" s="8">
        <f>E61+F$57</f>
        <v>82136.964268326396</v>
      </c>
      <c r="G61">
        <v>14</v>
      </c>
    </row>
    <row r="62" spans="2:7" x14ac:dyDescent="0.25">
      <c r="B62">
        <v>12</v>
      </c>
      <c r="C62" s="14">
        <v>319308.22563114337</v>
      </c>
      <c r="E62" s="8">
        <f t="shared" ref="E62:E73" si="12">F61</f>
        <v>82136.964268326396</v>
      </c>
      <c r="F62" s="8">
        <f t="shared" ref="F62:F73" si="13">E62+F$57</f>
        <v>108223.941048315</v>
      </c>
      <c r="G62">
        <v>21</v>
      </c>
    </row>
    <row r="63" spans="2:7" x14ac:dyDescent="0.25">
      <c r="B63">
        <v>13</v>
      </c>
      <c r="C63" s="14">
        <v>255675.35124999101</v>
      </c>
      <c r="E63" s="8">
        <f t="shared" si="12"/>
        <v>108223.941048315</v>
      </c>
      <c r="F63" s="8">
        <f t="shared" si="13"/>
        <v>134310.91782830359</v>
      </c>
      <c r="G63">
        <v>37</v>
      </c>
    </row>
    <row r="64" spans="2:7" x14ac:dyDescent="0.25">
      <c r="B64">
        <v>14</v>
      </c>
      <c r="C64" s="14">
        <v>194892.00957912998</v>
      </c>
      <c r="E64" s="8">
        <f t="shared" si="12"/>
        <v>134310.91782830359</v>
      </c>
      <c r="F64" s="8">
        <f t="shared" si="13"/>
        <v>160397.89460829218</v>
      </c>
      <c r="G64">
        <v>62</v>
      </c>
    </row>
    <row r="65" spans="2:7" x14ac:dyDescent="0.25">
      <c r="B65">
        <v>15</v>
      </c>
      <c r="C65" s="14">
        <v>223217.07029012608</v>
      </c>
      <c r="E65" s="8">
        <f t="shared" si="12"/>
        <v>160397.89460829218</v>
      </c>
      <c r="F65" s="8">
        <f t="shared" si="13"/>
        <v>186484.87138828076</v>
      </c>
      <c r="G65">
        <v>63</v>
      </c>
    </row>
    <row r="66" spans="2:7" x14ac:dyDescent="0.25">
      <c r="B66">
        <v>16</v>
      </c>
      <c r="C66" s="14">
        <v>284046.97136148397</v>
      </c>
      <c r="E66" s="8">
        <f t="shared" si="12"/>
        <v>186484.87138828076</v>
      </c>
      <c r="F66" s="8">
        <f t="shared" si="13"/>
        <v>212571.84816826935</v>
      </c>
      <c r="G66">
        <v>86</v>
      </c>
    </row>
    <row r="67" spans="2:7" x14ac:dyDescent="0.25">
      <c r="B67">
        <v>17</v>
      </c>
      <c r="C67" s="14">
        <v>149275.7217107295</v>
      </c>
      <c r="E67" s="8">
        <f t="shared" si="12"/>
        <v>212571.84816826935</v>
      </c>
      <c r="F67" s="8">
        <f t="shared" si="13"/>
        <v>238658.82494825794</v>
      </c>
      <c r="G67">
        <v>79</v>
      </c>
    </row>
    <row r="68" spans="2:7" x14ac:dyDescent="0.25">
      <c r="B68">
        <v>18</v>
      </c>
      <c r="C68" s="14">
        <v>247656.22735911992</v>
      </c>
      <c r="E68" s="8">
        <f t="shared" si="12"/>
        <v>238658.82494825794</v>
      </c>
      <c r="F68" s="8">
        <f t="shared" si="13"/>
        <v>264745.80172824656</v>
      </c>
      <c r="G68">
        <v>65</v>
      </c>
    </row>
    <row r="69" spans="2:7" x14ac:dyDescent="0.25">
      <c r="B69">
        <v>19</v>
      </c>
      <c r="C69" s="14">
        <v>195189.95724804371</v>
      </c>
      <c r="E69" s="8">
        <f t="shared" si="12"/>
        <v>264745.80172824656</v>
      </c>
      <c r="F69" s="8">
        <f t="shared" si="13"/>
        <v>290832.77850823518</v>
      </c>
      <c r="G69">
        <v>35</v>
      </c>
    </row>
    <row r="70" spans="2:7" x14ac:dyDescent="0.25">
      <c r="B70">
        <v>20</v>
      </c>
      <c r="C70" s="14">
        <v>140432.51262663316</v>
      </c>
      <c r="E70" s="8">
        <f t="shared" si="12"/>
        <v>290832.77850823518</v>
      </c>
      <c r="F70" s="8">
        <f t="shared" si="13"/>
        <v>316919.75528822379</v>
      </c>
      <c r="G70">
        <v>13</v>
      </c>
    </row>
    <row r="71" spans="2:7" x14ac:dyDescent="0.25">
      <c r="B71">
        <v>21</v>
      </c>
      <c r="C71" s="14">
        <v>54779.704485304399</v>
      </c>
      <c r="E71" s="8">
        <f t="shared" si="12"/>
        <v>316919.75528822379</v>
      </c>
      <c r="F71" s="8">
        <f t="shared" si="13"/>
        <v>343006.73206821241</v>
      </c>
      <c r="G71">
        <v>12</v>
      </c>
    </row>
    <row r="72" spans="2:7" x14ac:dyDescent="0.25">
      <c r="B72">
        <v>22</v>
      </c>
      <c r="C72" s="14">
        <v>117502.791280397</v>
      </c>
      <c r="E72" s="8">
        <f t="shared" si="12"/>
        <v>343006.73206821241</v>
      </c>
      <c r="F72" s="8">
        <f t="shared" si="13"/>
        <v>369093.70884820103</v>
      </c>
      <c r="G72">
        <v>1</v>
      </c>
    </row>
    <row r="73" spans="2:7" x14ac:dyDescent="0.25">
      <c r="B73">
        <v>23</v>
      </c>
      <c r="C73" s="14">
        <v>319503.63106031599</v>
      </c>
      <c r="E73" s="8">
        <f t="shared" si="12"/>
        <v>369093.70884820103</v>
      </c>
      <c r="F73" s="8">
        <f>F53</f>
        <v>395180.68562818959</v>
      </c>
      <c r="G73">
        <v>3</v>
      </c>
    </row>
    <row r="74" spans="2:7" x14ac:dyDescent="0.25">
      <c r="B74">
        <v>24</v>
      </c>
      <c r="C74" s="14">
        <v>246609.82200988609</v>
      </c>
    </row>
    <row r="75" spans="2:7" x14ac:dyDescent="0.25">
      <c r="B75">
        <v>25</v>
      </c>
      <c r="C75" s="14">
        <v>165208.37121338301</v>
      </c>
      <c r="G75">
        <f>SUM(G60:G73)</f>
        <v>500</v>
      </c>
    </row>
    <row r="76" spans="2:7" x14ac:dyDescent="0.25">
      <c r="B76">
        <v>26</v>
      </c>
      <c r="C76" s="14">
        <v>53711.501284848113</v>
      </c>
    </row>
    <row r="77" spans="2:7" x14ac:dyDescent="0.25">
      <c r="B77">
        <v>27</v>
      </c>
      <c r="C77" s="14">
        <v>123990.79157757392</v>
      </c>
    </row>
    <row r="78" spans="2:7" x14ac:dyDescent="0.25">
      <c r="B78">
        <v>28</v>
      </c>
      <c r="C78" s="14">
        <v>258971.65443100515</v>
      </c>
    </row>
    <row r="79" spans="2:7" x14ac:dyDescent="0.25">
      <c r="B79">
        <v>29</v>
      </c>
      <c r="C79" s="14">
        <v>106580.44030468652</v>
      </c>
    </row>
    <row r="80" spans="2:7" x14ac:dyDescent="0.25">
      <c r="B80">
        <v>30</v>
      </c>
      <c r="C80" s="14">
        <v>204678.14945748853</v>
      </c>
    </row>
    <row r="81" spans="2:3" x14ac:dyDescent="0.25">
      <c r="B81">
        <v>31</v>
      </c>
      <c r="C81" s="14">
        <v>234388.93023793848</v>
      </c>
    </row>
    <row r="82" spans="2:3" x14ac:dyDescent="0.25">
      <c r="B82">
        <v>32</v>
      </c>
      <c r="C82" s="14">
        <v>187171.00564385331</v>
      </c>
    </row>
    <row r="83" spans="2:3" x14ac:dyDescent="0.25">
      <c r="B83">
        <v>33</v>
      </c>
      <c r="C83" s="14">
        <v>267004.25130725413</v>
      </c>
    </row>
    <row r="84" spans="2:3" x14ac:dyDescent="0.25">
      <c r="B84">
        <v>34</v>
      </c>
      <c r="C84" s="14">
        <v>224065.87662227268</v>
      </c>
    </row>
    <row r="85" spans="2:3" x14ac:dyDescent="0.25">
      <c r="B85">
        <v>35</v>
      </c>
      <c r="C85" s="14">
        <v>96825.498794042651</v>
      </c>
    </row>
    <row r="86" spans="2:3" x14ac:dyDescent="0.25">
      <c r="B86">
        <v>36</v>
      </c>
      <c r="C86" s="14">
        <v>263423.61374180473</v>
      </c>
    </row>
    <row r="87" spans="2:3" x14ac:dyDescent="0.25">
      <c r="B87">
        <v>37</v>
      </c>
      <c r="C87" s="14">
        <v>143288.60836741974</v>
      </c>
    </row>
    <row r="88" spans="2:3" x14ac:dyDescent="0.25">
      <c r="B88">
        <v>38</v>
      </c>
      <c r="C88" s="14">
        <v>205535.27631078972</v>
      </c>
    </row>
    <row r="89" spans="2:3" x14ac:dyDescent="0.25">
      <c r="B89">
        <v>39</v>
      </c>
      <c r="C89" s="14">
        <v>181119.90087534799</v>
      </c>
    </row>
    <row r="90" spans="2:3" x14ac:dyDescent="0.25">
      <c r="B90">
        <v>40</v>
      </c>
      <c r="C90" s="14">
        <v>194308.08015675517</v>
      </c>
    </row>
    <row r="91" spans="2:3" x14ac:dyDescent="0.25">
      <c r="B91">
        <v>41</v>
      </c>
      <c r="C91" s="14">
        <v>193087.83822122533</v>
      </c>
    </row>
    <row r="92" spans="2:3" x14ac:dyDescent="0.25">
      <c r="B92">
        <v>42</v>
      </c>
      <c r="C92" s="14">
        <v>148963.01228856493</v>
      </c>
    </row>
    <row r="93" spans="2:3" x14ac:dyDescent="0.25">
      <c r="B93">
        <v>43</v>
      </c>
      <c r="C93" s="14">
        <v>239869.19164844067</v>
      </c>
    </row>
    <row r="94" spans="2:3" x14ac:dyDescent="0.25">
      <c r="B94">
        <v>44</v>
      </c>
      <c r="C94" s="14">
        <v>205594.31982288891</v>
      </c>
    </row>
    <row r="95" spans="2:3" x14ac:dyDescent="0.25">
      <c r="B95">
        <v>45</v>
      </c>
      <c r="C95" s="14">
        <v>258632.79801676882</v>
      </c>
    </row>
    <row r="96" spans="2:3" x14ac:dyDescent="0.25">
      <c r="B96">
        <v>46</v>
      </c>
      <c r="C96" s="14">
        <v>155581.99811769865</v>
      </c>
    </row>
    <row r="97" spans="2:3" x14ac:dyDescent="0.25">
      <c r="B97">
        <v>47</v>
      </c>
      <c r="C97" s="14">
        <v>114457.92491552344</v>
      </c>
    </row>
    <row r="98" spans="2:3" x14ac:dyDescent="0.25">
      <c r="B98">
        <v>48</v>
      </c>
      <c r="C98" s="14">
        <v>279407.6885297721</v>
      </c>
    </row>
    <row r="99" spans="2:3" x14ac:dyDescent="0.25">
      <c r="B99">
        <v>49</v>
      </c>
      <c r="C99" s="14">
        <v>257572.3482500044</v>
      </c>
    </row>
    <row r="100" spans="2:3" x14ac:dyDescent="0.25">
      <c r="B100">
        <v>50</v>
      </c>
      <c r="C100" s="14">
        <v>135368.91196980613</v>
      </c>
    </row>
    <row r="101" spans="2:3" x14ac:dyDescent="0.25">
      <c r="B101">
        <v>51</v>
      </c>
      <c r="C101" s="14">
        <v>198311.15802491433</v>
      </c>
    </row>
    <row r="102" spans="2:3" x14ac:dyDescent="0.25">
      <c r="B102">
        <v>52</v>
      </c>
      <c r="C102" s="14">
        <v>258081.50110130722</v>
      </c>
    </row>
    <row r="103" spans="2:3" x14ac:dyDescent="0.25">
      <c r="B103">
        <v>53</v>
      </c>
      <c r="C103" s="14">
        <v>193584.80378458084</v>
      </c>
    </row>
    <row r="104" spans="2:3" x14ac:dyDescent="0.25">
      <c r="B104">
        <v>54</v>
      </c>
      <c r="C104" s="14">
        <v>269416.75891885813</v>
      </c>
    </row>
    <row r="105" spans="2:3" x14ac:dyDescent="0.25">
      <c r="B105">
        <v>55</v>
      </c>
      <c r="C105" s="14">
        <v>235434.04449212441</v>
      </c>
    </row>
    <row r="106" spans="2:3" x14ac:dyDescent="0.25">
      <c r="B106">
        <v>56</v>
      </c>
      <c r="C106" s="14">
        <v>314289.11191479163</v>
      </c>
    </row>
    <row r="107" spans="2:3" x14ac:dyDescent="0.25">
      <c r="B107">
        <v>57</v>
      </c>
      <c r="C107" s="14">
        <v>177577.93932443464</v>
      </c>
    </row>
    <row r="108" spans="2:3" x14ac:dyDescent="0.25">
      <c r="B108">
        <v>58</v>
      </c>
      <c r="C108" s="14">
        <v>143985.97266154242</v>
      </c>
    </row>
    <row r="109" spans="2:3" x14ac:dyDescent="0.25">
      <c r="B109">
        <v>59</v>
      </c>
      <c r="C109" s="14">
        <v>392166.27398794913</v>
      </c>
    </row>
    <row r="110" spans="2:3" x14ac:dyDescent="0.25">
      <c r="B110">
        <v>60</v>
      </c>
      <c r="C110" s="14">
        <v>164417.25326622365</v>
      </c>
    </row>
    <row r="111" spans="2:3" x14ac:dyDescent="0.25">
      <c r="B111">
        <v>61</v>
      </c>
      <c r="C111" s="14">
        <v>197746.83219366413</v>
      </c>
    </row>
    <row r="112" spans="2:3" x14ac:dyDescent="0.25">
      <c r="B112">
        <v>62</v>
      </c>
      <c r="C112" s="14">
        <v>232135.66840494017</v>
      </c>
    </row>
    <row r="113" spans="2:3" x14ac:dyDescent="0.25">
      <c r="B113">
        <v>63</v>
      </c>
      <c r="C113" s="14">
        <v>279219.42178937141</v>
      </c>
    </row>
    <row r="114" spans="2:3" x14ac:dyDescent="0.25">
      <c r="B114">
        <v>64</v>
      </c>
      <c r="C114" s="14">
        <v>136693.88154432861</v>
      </c>
    </row>
    <row r="115" spans="2:3" x14ac:dyDescent="0.25">
      <c r="B115">
        <v>65</v>
      </c>
      <c r="C115" s="14">
        <v>198012.18632472644</v>
      </c>
    </row>
    <row r="116" spans="2:3" x14ac:dyDescent="0.25">
      <c r="B116">
        <v>66</v>
      </c>
      <c r="C116" s="14">
        <v>125440.03760554662</v>
      </c>
    </row>
    <row r="117" spans="2:3" x14ac:dyDescent="0.25">
      <c r="B117">
        <v>67</v>
      </c>
      <c r="C117" s="14">
        <v>177941.8341650065</v>
      </c>
    </row>
    <row r="118" spans="2:3" x14ac:dyDescent="0.25">
      <c r="B118">
        <v>68</v>
      </c>
      <c r="C118" s="14">
        <v>60901.001191548537</v>
      </c>
    </row>
    <row r="119" spans="2:3" x14ac:dyDescent="0.25">
      <c r="B119">
        <v>69</v>
      </c>
      <c r="C119" s="14">
        <v>103665.37284596331</v>
      </c>
    </row>
    <row r="120" spans="2:3" x14ac:dyDescent="0.25">
      <c r="B120">
        <v>70</v>
      </c>
      <c r="C120" s="14">
        <v>173090.24760051013</v>
      </c>
    </row>
    <row r="121" spans="2:3" x14ac:dyDescent="0.25">
      <c r="B121">
        <v>71</v>
      </c>
      <c r="C121" s="14">
        <v>139244.08641988697</v>
      </c>
    </row>
    <row r="122" spans="2:3" x14ac:dyDescent="0.25">
      <c r="B122">
        <v>72</v>
      </c>
      <c r="C122" s="14">
        <v>167761.29072338407</v>
      </c>
    </row>
    <row r="123" spans="2:3" x14ac:dyDescent="0.25">
      <c r="B123">
        <v>73</v>
      </c>
      <c r="C123" s="14">
        <v>173090.04435141027</v>
      </c>
    </row>
    <row r="124" spans="2:3" x14ac:dyDescent="0.25">
      <c r="B124">
        <v>74</v>
      </c>
      <c r="C124" s="14">
        <v>88533.116783787598</v>
      </c>
    </row>
    <row r="125" spans="2:3" x14ac:dyDescent="0.25">
      <c r="B125">
        <v>75</v>
      </c>
      <c r="C125" s="14">
        <v>97037.677020070812</v>
      </c>
    </row>
    <row r="126" spans="2:3" x14ac:dyDescent="0.25">
      <c r="B126">
        <v>76</v>
      </c>
      <c r="C126" s="14">
        <v>184433.983076665</v>
      </c>
    </row>
    <row r="127" spans="2:3" x14ac:dyDescent="0.25">
      <c r="B127">
        <v>77</v>
      </c>
      <c r="C127" s="14">
        <v>200611.23784774181</v>
      </c>
    </row>
    <row r="128" spans="2:3" x14ac:dyDescent="0.25">
      <c r="B128">
        <v>78</v>
      </c>
      <c r="C128" s="14">
        <v>272532.45279116149</v>
      </c>
    </row>
    <row r="129" spans="2:3" x14ac:dyDescent="0.25">
      <c r="B129">
        <v>79</v>
      </c>
      <c r="C129" s="14">
        <v>195370.39590829331</v>
      </c>
    </row>
    <row r="130" spans="2:3" x14ac:dyDescent="0.25">
      <c r="B130">
        <v>80</v>
      </c>
      <c r="C130" s="14">
        <v>173116.58305271369</v>
      </c>
    </row>
    <row r="131" spans="2:3" x14ac:dyDescent="0.25">
      <c r="B131">
        <v>81</v>
      </c>
      <c r="C131" s="14">
        <v>80439.91103345633</v>
      </c>
    </row>
    <row r="132" spans="2:3" x14ac:dyDescent="0.25">
      <c r="B132">
        <v>82</v>
      </c>
      <c r="C132" s="14">
        <v>204823.64705461849</v>
      </c>
    </row>
    <row r="133" spans="2:3" x14ac:dyDescent="0.25">
      <c r="B133">
        <v>83</v>
      </c>
      <c r="C133" s="14">
        <v>149294.40642563577</v>
      </c>
    </row>
    <row r="134" spans="2:3" x14ac:dyDescent="0.25">
      <c r="B134">
        <v>84</v>
      </c>
      <c r="C134" s="14">
        <v>232653.3988377655</v>
      </c>
    </row>
    <row r="135" spans="2:3" x14ac:dyDescent="0.25">
      <c r="B135">
        <v>85</v>
      </c>
      <c r="C135" s="14">
        <v>207526.82704994126</v>
      </c>
    </row>
    <row r="136" spans="2:3" x14ac:dyDescent="0.25">
      <c r="B136">
        <v>86</v>
      </c>
      <c r="C136" s="14">
        <v>238529.17517452739</v>
      </c>
    </row>
    <row r="137" spans="2:3" x14ac:dyDescent="0.25">
      <c r="B137">
        <v>87</v>
      </c>
      <c r="C137" s="14">
        <v>142857.08336817936</v>
      </c>
    </row>
    <row r="138" spans="2:3" x14ac:dyDescent="0.25">
      <c r="B138">
        <v>88</v>
      </c>
      <c r="C138" s="14">
        <v>260364.38758415266</v>
      </c>
    </row>
    <row r="139" spans="2:3" x14ac:dyDescent="0.25">
      <c r="B139">
        <v>89</v>
      </c>
      <c r="C139" s="14">
        <v>205101.34775019623</v>
      </c>
    </row>
    <row r="140" spans="2:3" x14ac:dyDescent="0.25">
      <c r="B140">
        <v>90</v>
      </c>
      <c r="C140" s="14">
        <v>144858.68043406896</v>
      </c>
    </row>
    <row r="141" spans="2:3" x14ac:dyDescent="0.25">
      <c r="B141">
        <v>91</v>
      </c>
      <c r="C141" s="14">
        <v>97256.965444008878</v>
      </c>
    </row>
    <row r="142" spans="2:3" x14ac:dyDescent="0.25">
      <c r="B142">
        <v>92</v>
      </c>
      <c r="C142" s="14">
        <v>149090.05843581719</v>
      </c>
    </row>
    <row r="143" spans="2:3" x14ac:dyDescent="0.25">
      <c r="B143">
        <v>93</v>
      </c>
      <c r="C143" s="14">
        <v>150006.36322952944</v>
      </c>
    </row>
    <row r="144" spans="2:3" x14ac:dyDescent="0.25">
      <c r="B144">
        <v>94</v>
      </c>
      <c r="C144" s="14">
        <v>119073.19542081968</v>
      </c>
    </row>
    <row r="145" spans="2:3" x14ac:dyDescent="0.25">
      <c r="B145">
        <v>95</v>
      </c>
      <c r="C145" s="14">
        <v>177187.78067150866</v>
      </c>
    </row>
    <row r="146" spans="2:3" x14ac:dyDescent="0.25">
      <c r="B146">
        <v>96</v>
      </c>
      <c r="C146" s="14">
        <v>72375.245656973188</v>
      </c>
    </row>
    <row r="147" spans="2:3" x14ac:dyDescent="0.25">
      <c r="B147">
        <v>97</v>
      </c>
      <c r="C147" s="14">
        <v>88934.817888123085</v>
      </c>
    </row>
    <row r="148" spans="2:3" x14ac:dyDescent="0.25">
      <c r="B148">
        <v>98</v>
      </c>
      <c r="C148" s="14">
        <v>322155.63409745909</v>
      </c>
    </row>
    <row r="149" spans="2:3" x14ac:dyDescent="0.25">
      <c r="B149">
        <v>99</v>
      </c>
      <c r="C149" s="14">
        <v>269768.28434089979</v>
      </c>
    </row>
    <row r="150" spans="2:3" x14ac:dyDescent="0.25">
      <c r="B150">
        <v>100</v>
      </c>
      <c r="C150" s="14">
        <v>137877.64087292957</v>
      </c>
    </row>
    <row r="151" spans="2:3" x14ac:dyDescent="0.25">
      <c r="B151">
        <v>101</v>
      </c>
      <c r="C151" s="14">
        <v>129018.49521284905</v>
      </c>
    </row>
    <row r="152" spans="2:3" x14ac:dyDescent="0.25">
      <c r="B152">
        <v>102</v>
      </c>
      <c r="C152" s="14">
        <v>154971.54485819762</v>
      </c>
    </row>
    <row r="153" spans="2:3" x14ac:dyDescent="0.25">
      <c r="B153">
        <v>103</v>
      </c>
      <c r="C153" s="14">
        <v>235474.82843875722</v>
      </c>
    </row>
    <row r="154" spans="2:3" x14ac:dyDescent="0.25">
      <c r="B154">
        <v>104</v>
      </c>
      <c r="C154" s="14">
        <v>270889.20626886678</v>
      </c>
    </row>
    <row r="155" spans="2:3" x14ac:dyDescent="0.25">
      <c r="B155">
        <v>105</v>
      </c>
      <c r="C155" s="14">
        <v>156394.3758892646</v>
      </c>
    </row>
    <row r="156" spans="2:3" x14ac:dyDescent="0.25">
      <c r="B156">
        <v>106</v>
      </c>
      <c r="C156" s="14">
        <v>252176.07654952846</v>
      </c>
    </row>
    <row r="157" spans="2:3" x14ac:dyDescent="0.25">
      <c r="B157">
        <v>107</v>
      </c>
      <c r="C157" s="14">
        <v>222496.61282395737</v>
      </c>
    </row>
    <row r="158" spans="2:3" x14ac:dyDescent="0.25">
      <c r="B158">
        <v>108</v>
      </c>
      <c r="C158" s="14">
        <v>155086.55793843977</v>
      </c>
    </row>
    <row r="159" spans="2:3" x14ac:dyDescent="0.25">
      <c r="B159">
        <v>109</v>
      </c>
      <c r="C159" s="14">
        <v>266823.5429960473</v>
      </c>
    </row>
    <row r="160" spans="2:3" x14ac:dyDescent="0.25">
      <c r="B160">
        <v>110</v>
      </c>
      <c r="C160" s="14">
        <v>294931.81143794954</v>
      </c>
    </row>
    <row r="161" spans="2:3" x14ac:dyDescent="0.25">
      <c r="B161">
        <v>111</v>
      </c>
      <c r="C161" s="14">
        <v>118966.06814815497</v>
      </c>
    </row>
    <row r="162" spans="2:3" x14ac:dyDescent="0.25">
      <c r="B162">
        <v>112</v>
      </c>
      <c r="C162" s="14">
        <v>213167.45245973585</v>
      </c>
    </row>
    <row r="163" spans="2:3" x14ac:dyDescent="0.25">
      <c r="B163">
        <v>113</v>
      </c>
      <c r="C163" s="14">
        <v>209070.39798867784</v>
      </c>
    </row>
    <row r="164" spans="2:3" x14ac:dyDescent="0.25">
      <c r="B164">
        <v>114</v>
      </c>
      <c r="C164" s="14">
        <v>239781.53620396997</v>
      </c>
    </row>
    <row r="165" spans="2:3" x14ac:dyDescent="0.25">
      <c r="B165">
        <v>115</v>
      </c>
      <c r="C165" s="14">
        <v>145860.82155281294</v>
      </c>
    </row>
    <row r="166" spans="2:3" x14ac:dyDescent="0.25">
      <c r="B166">
        <v>116</v>
      </c>
      <c r="C166" s="14">
        <v>277236.33934678178</v>
      </c>
    </row>
    <row r="167" spans="2:3" x14ac:dyDescent="0.25">
      <c r="B167">
        <v>117</v>
      </c>
      <c r="C167" s="14">
        <v>102704.00244690457</v>
      </c>
    </row>
    <row r="168" spans="2:3" x14ac:dyDescent="0.25">
      <c r="B168">
        <v>118</v>
      </c>
      <c r="C168" s="14">
        <v>196538.2837486958</v>
      </c>
    </row>
    <row r="169" spans="2:3" x14ac:dyDescent="0.25">
      <c r="B169">
        <v>119</v>
      </c>
      <c r="C169" s="14">
        <v>182717.93204941589</v>
      </c>
    </row>
    <row r="170" spans="2:3" x14ac:dyDescent="0.25">
      <c r="B170">
        <v>120</v>
      </c>
      <c r="C170" s="14">
        <v>206483.64734013163</v>
      </c>
    </row>
    <row r="171" spans="2:3" x14ac:dyDescent="0.25">
      <c r="B171">
        <v>121</v>
      </c>
      <c r="C171" s="14">
        <v>248402.75554877726</v>
      </c>
    </row>
    <row r="172" spans="2:3" x14ac:dyDescent="0.25">
      <c r="B172">
        <v>122</v>
      </c>
      <c r="C172" s="14">
        <v>259850.79783637711</v>
      </c>
    </row>
    <row r="173" spans="2:3" x14ac:dyDescent="0.25">
      <c r="B173">
        <v>123</v>
      </c>
      <c r="C173" s="14">
        <v>354236.69759729155</v>
      </c>
    </row>
    <row r="174" spans="2:3" x14ac:dyDescent="0.25">
      <c r="B174">
        <v>124</v>
      </c>
      <c r="C174" s="14">
        <v>154695.23938679101</v>
      </c>
    </row>
    <row r="175" spans="2:3" x14ac:dyDescent="0.25">
      <c r="B175">
        <v>125</v>
      </c>
      <c r="C175" s="14">
        <v>233304.11712019617</v>
      </c>
    </row>
    <row r="176" spans="2:3" x14ac:dyDescent="0.25">
      <c r="B176">
        <v>126</v>
      </c>
      <c r="C176" s="14">
        <v>150634.10491307994</v>
      </c>
    </row>
    <row r="177" spans="2:3" x14ac:dyDescent="0.25">
      <c r="B177">
        <v>127</v>
      </c>
      <c r="C177" s="14">
        <v>237118.04086660466</v>
      </c>
    </row>
    <row r="178" spans="2:3" x14ac:dyDescent="0.25">
      <c r="B178">
        <v>128</v>
      </c>
      <c r="C178" s="14">
        <v>260920.01154631501</v>
      </c>
    </row>
    <row r="179" spans="2:3" x14ac:dyDescent="0.25">
      <c r="B179">
        <v>129</v>
      </c>
      <c r="C179" s="14">
        <v>188875.37531799029</v>
      </c>
    </row>
    <row r="180" spans="2:3" x14ac:dyDescent="0.25">
      <c r="B180">
        <v>130</v>
      </c>
      <c r="C180" s="14">
        <v>191606.94810813339</v>
      </c>
    </row>
    <row r="181" spans="2:3" x14ac:dyDescent="0.25">
      <c r="B181">
        <v>131</v>
      </c>
      <c r="C181" s="14">
        <v>90896.426887802678</v>
      </c>
    </row>
    <row r="182" spans="2:3" x14ac:dyDescent="0.25">
      <c r="B182">
        <v>132</v>
      </c>
      <c r="C182" s="14">
        <v>253317.01736006013</v>
      </c>
    </row>
    <row r="183" spans="2:3" x14ac:dyDescent="0.25">
      <c r="B183">
        <v>133</v>
      </c>
      <c r="C183" s="14">
        <v>258045.86125400534</v>
      </c>
    </row>
    <row r="184" spans="2:3" x14ac:dyDescent="0.25">
      <c r="B184">
        <v>134</v>
      </c>
      <c r="C184" s="14">
        <v>231968.50136788667</v>
      </c>
    </row>
    <row r="185" spans="2:3" x14ac:dyDescent="0.25">
      <c r="B185">
        <v>135</v>
      </c>
      <c r="C185" s="14">
        <v>139647.24921133724</v>
      </c>
    </row>
    <row r="186" spans="2:3" x14ac:dyDescent="0.25">
      <c r="B186">
        <v>136</v>
      </c>
      <c r="C186" s="14">
        <v>97021.628146891875</v>
      </c>
    </row>
    <row r="187" spans="2:3" x14ac:dyDescent="0.25">
      <c r="B187">
        <v>137</v>
      </c>
      <c r="C187" s="14">
        <v>191173.4856008495</v>
      </c>
    </row>
    <row r="188" spans="2:3" x14ac:dyDescent="0.25">
      <c r="B188">
        <v>138</v>
      </c>
      <c r="C188" s="14">
        <v>189008.97225071353</v>
      </c>
    </row>
    <row r="189" spans="2:3" x14ac:dyDescent="0.25">
      <c r="B189">
        <v>139</v>
      </c>
      <c r="C189" s="14">
        <v>67740.035748778275</v>
      </c>
    </row>
    <row r="190" spans="2:3" x14ac:dyDescent="0.25">
      <c r="B190">
        <v>140</v>
      </c>
      <c r="C190" s="14">
        <v>223414.90545116371</v>
      </c>
    </row>
    <row r="191" spans="2:3" x14ac:dyDescent="0.25">
      <c r="B191">
        <v>141</v>
      </c>
      <c r="C191" s="14">
        <v>226582.54800524758</v>
      </c>
    </row>
    <row r="192" spans="2:3" x14ac:dyDescent="0.25">
      <c r="B192">
        <v>142</v>
      </c>
      <c r="C192" s="14">
        <v>276779.26957848301</v>
      </c>
    </row>
    <row r="193" spans="2:3" x14ac:dyDescent="0.25">
      <c r="B193">
        <v>143</v>
      </c>
      <c r="C193" s="14">
        <v>230232.92306190991</v>
      </c>
    </row>
    <row r="194" spans="2:3" x14ac:dyDescent="0.25">
      <c r="B194">
        <v>144</v>
      </c>
      <c r="C194" s="14">
        <v>226191.91773098492</v>
      </c>
    </row>
    <row r="195" spans="2:3" x14ac:dyDescent="0.25">
      <c r="B195">
        <v>145</v>
      </c>
      <c r="C195" s="14">
        <v>273205.0496866458</v>
      </c>
    </row>
    <row r="196" spans="2:3" x14ac:dyDescent="0.25">
      <c r="B196">
        <v>146</v>
      </c>
      <c r="C196" s="14">
        <v>29963.010708349197</v>
      </c>
    </row>
    <row r="197" spans="2:3" x14ac:dyDescent="0.25">
      <c r="B197">
        <v>147</v>
      </c>
      <c r="C197" s="14">
        <v>292266.92864509439</v>
      </c>
    </row>
    <row r="198" spans="2:3" x14ac:dyDescent="0.25">
      <c r="B198">
        <v>148</v>
      </c>
      <c r="C198" s="14">
        <v>257310.19476836047</v>
      </c>
    </row>
    <row r="199" spans="2:3" x14ac:dyDescent="0.25">
      <c r="B199">
        <v>149</v>
      </c>
      <c r="C199" s="14">
        <v>242221.68902325281</v>
      </c>
    </row>
    <row r="200" spans="2:3" x14ac:dyDescent="0.25">
      <c r="B200">
        <v>150</v>
      </c>
      <c r="C200" s="14">
        <v>188533.81604046849</v>
      </c>
    </row>
    <row r="201" spans="2:3" x14ac:dyDescent="0.25">
      <c r="B201">
        <v>151</v>
      </c>
      <c r="C201" s="14">
        <v>107876.83188953597</v>
      </c>
    </row>
    <row r="202" spans="2:3" x14ac:dyDescent="0.25">
      <c r="B202">
        <v>152</v>
      </c>
      <c r="C202" s="14">
        <v>134038.23091254284</v>
      </c>
    </row>
    <row r="203" spans="2:3" x14ac:dyDescent="0.25">
      <c r="B203">
        <v>153</v>
      </c>
      <c r="C203" s="14">
        <v>183541.58582671668</v>
      </c>
    </row>
    <row r="204" spans="2:3" x14ac:dyDescent="0.25">
      <c r="B204">
        <v>154</v>
      </c>
      <c r="C204" s="14">
        <v>230229.12984358822</v>
      </c>
    </row>
    <row r="205" spans="2:3" x14ac:dyDescent="0.25">
      <c r="B205">
        <v>155</v>
      </c>
      <c r="C205" s="14">
        <v>145504.29535052151</v>
      </c>
    </row>
    <row r="206" spans="2:3" x14ac:dyDescent="0.25">
      <c r="B206">
        <v>156</v>
      </c>
      <c r="C206" s="14">
        <v>220070.86386871146</v>
      </c>
    </row>
    <row r="207" spans="2:3" x14ac:dyDescent="0.25">
      <c r="B207">
        <v>157</v>
      </c>
      <c r="C207" s="14">
        <v>181028.34148577764</v>
      </c>
    </row>
    <row r="208" spans="2:3" x14ac:dyDescent="0.25">
      <c r="B208">
        <v>158</v>
      </c>
      <c r="C208" s="14">
        <v>242242.16699321673</v>
      </c>
    </row>
    <row r="209" spans="2:3" x14ac:dyDescent="0.25">
      <c r="B209">
        <v>159</v>
      </c>
      <c r="C209" s="14">
        <v>31726.187036715433</v>
      </c>
    </row>
    <row r="210" spans="2:3" x14ac:dyDescent="0.25">
      <c r="B210">
        <v>160</v>
      </c>
      <c r="C210" s="14">
        <v>171508.78430349642</v>
      </c>
    </row>
    <row r="211" spans="2:3" x14ac:dyDescent="0.25">
      <c r="B211">
        <v>161</v>
      </c>
      <c r="C211" s="14">
        <v>278666.35331894632</v>
      </c>
    </row>
    <row r="212" spans="2:3" x14ac:dyDescent="0.25">
      <c r="B212">
        <v>162</v>
      </c>
      <c r="C212" s="14">
        <v>238263.17000576208</v>
      </c>
    </row>
    <row r="213" spans="2:3" x14ac:dyDescent="0.25">
      <c r="B213">
        <v>163</v>
      </c>
      <c r="C213" s="14">
        <v>201620.67770779674</v>
      </c>
    </row>
    <row r="214" spans="2:3" x14ac:dyDescent="0.25">
      <c r="B214">
        <v>164</v>
      </c>
      <c r="C214" s="14">
        <v>290171.21944593114</v>
      </c>
    </row>
    <row r="215" spans="2:3" x14ac:dyDescent="0.25">
      <c r="B215">
        <v>165</v>
      </c>
      <c r="C215" s="14">
        <v>228127.20373293379</v>
      </c>
    </row>
    <row r="216" spans="2:3" x14ac:dyDescent="0.25">
      <c r="B216">
        <v>166</v>
      </c>
      <c r="C216" s="14">
        <v>267456.98709969793</v>
      </c>
    </row>
    <row r="217" spans="2:3" x14ac:dyDescent="0.25">
      <c r="B217">
        <v>167</v>
      </c>
      <c r="C217" s="14">
        <v>222387.75977315742</v>
      </c>
    </row>
    <row r="218" spans="2:3" x14ac:dyDescent="0.25">
      <c r="B218">
        <v>168</v>
      </c>
      <c r="C218" s="14">
        <v>284079.58453095763</v>
      </c>
    </row>
    <row r="219" spans="2:3" x14ac:dyDescent="0.25">
      <c r="B219">
        <v>169</v>
      </c>
      <c r="C219" s="14">
        <v>133830.1900807429</v>
      </c>
    </row>
    <row r="220" spans="2:3" x14ac:dyDescent="0.25">
      <c r="B220">
        <v>170</v>
      </c>
      <c r="C220" s="14">
        <v>142436.90499772364</v>
      </c>
    </row>
    <row r="221" spans="2:3" x14ac:dyDescent="0.25">
      <c r="B221">
        <v>171</v>
      </c>
      <c r="C221" s="14">
        <v>305418.48957802745</v>
      </c>
    </row>
    <row r="222" spans="2:3" x14ac:dyDescent="0.25">
      <c r="B222">
        <v>172</v>
      </c>
      <c r="C222" s="14">
        <v>171660.94924621159</v>
      </c>
    </row>
    <row r="223" spans="2:3" x14ac:dyDescent="0.25">
      <c r="B223">
        <v>173</v>
      </c>
      <c r="C223" s="14">
        <v>274682.15907555172</v>
      </c>
    </row>
    <row r="224" spans="2:3" x14ac:dyDescent="0.25">
      <c r="B224">
        <v>174</v>
      </c>
      <c r="C224" s="14">
        <v>268343.64791112923</v>
      </c>
    </row>
    <row r="225" spans="2:3" x14ac:dyDescent="0.25">
      <c r="B225">
        <v>175</v>
      </c>
      <c r="C225" s="14">
        <v>214001.88836158294</v>
      </c>
    </row>
    <row r="226" spans="2:3" x14ac:dyDescent="0.25">
      <c r="B226">
        <v>176</v>
      </c>
      <c r="C226" s="14">
        <v>210607.55956035238</v>
      </c>
    </row>
    <row r="227" spans="2:3" x14ac:dyDescent="0.25">
      <c r="B227">
        <v>177</v>
      </c>
      <c r="C227" s="14">
        <v>175006.55188415418</v>
      </c>
    </row>
    <row r="228" spans="2:3" x14ac:dyDescent="0.25">
      <c r="B228">
        <v>178</v>
      </c>
      <c r="C228" s="14">
        <v>240263.45791340218</v>
      </c>
    </row>
    <row r="229" spans="2:3" x14ac:dyDescent="0.25">
      <c r="B229">
        <v>179</v>
      </c>
      <c r="C229" s="14">
        <v>283300.43006331008</v>
      </c>
    </row>
    <row r="230" spans="2:3" x14ac:dyDescent="0.25">
      <c r="B230">
        <v>180</v>
      </c>
      <c r="C230" s="14">
        <v>320454.60466457217</v>
      </c>
    </row>
    <row r="231" spans="2:3" x14ac:dyDescent="0.25">
      <c r="B231">
        <v>181</v>
      </c>
      <c r="C231" s="14">
        <v>182624.57690142328</v>
      </c>
    </row>
    <row r="232" spans="2:3" x14ac:dyDescent="0.25">
      <c r="B232">
        <v>182</v>
      </c>
      <c r="C232" s="14">
        <v>139164.87911753127</v>
      </c>
    </row>
    <row r="233" spans="2:3" x14ac:dyDescent="0.25">
      <c r="B233">
        <v>183</v>
      </c>
      <c r="C233" s="14">
        <v>135318.79807082022</v>
      </c>
    </row>
    <row r="234" spans="2:3" x14ac:dyDescent="0.25">
      <c r="B234">
        <v>184</v>
      </c>
      <c r="C234" s="14">
        <v>74390.148348920353</v>
      </c>
    </row>
    <row r="235" spans="2:3" x14ac:dyDescent="0.25">
      <c r="B235">
        <v>185</v>
      </c>
      <c r="C235" s="14">
        <v>95917.158806187479</v>
      </c>
    </row>
    <row r="236" spans="2:3" x14ac:dyDescent="0.25">
      <c r="B236">
        <v>186</v>
      </c>
      <c r="C236" s="14">
        <v>122924.38474178879</v>
      </c>
    </row>
    <row r="237" spans="2:3" x14ac:dyDescent="0.25">
      <c r="B237">
        <v>187</v>
      </c>
      <c r="C237" s="14">
        <v>244744.9288215538</v>
      </c>
    </row>
    <row r="238" spans="2:3" x14ac:dyDescent="0.25">
      <c r="B238">
        <v>188</v>
      </c>
      <c r="C238" s="14">
        <v>150695.25347113237</v>
      </c>
    </row>
    <row r="239" spans="2:3" x14ac:dyDescent="0.25">
      <c r="B239">
        <v>189</v>
      </c>
      <c r="C239" s="14">
        <v>248018.42090829625</v>
      </c>
    </row>
    <row r="240" spans="2:3" x14ac:dyDescent="0.25">
      <c r="B240">
        <v>190</v>
      </c>
      <c r="C240" s="14">
        <v>271277.74159310781</v>
      </c>
    </row>
    <row r="241" spans="2:3" x14ac:dyDescent="0.25">
      <c r="B241">
        <v>191</v>
      </c>
      <c r="C241" s="14">
        <v>228323.49359606527</v>
      </c>
    </row>
    <row r="242" spans="2:3" x14ac:dyDescent="0.25">
      <c r="B242">
        <v>192</v>
      </c>
      <c r="C242" s="14">
        <v>178250.31547538703</v>
      </c>
    </row>
    <row r="243" spans="2:3" x14ac:dyDescent="0.25">
      <c r="B243">
        <v>193</v>
      </c>
      <c r="C243" s="14">
        <v>177165.65912380331</v>
      </c>
    </row>
    <row r="244" spans="2:3" x14ac:dyDescent="0.25">
      <c r="B244">
        <v>194</v>
      </c>
      <c r="C244" s="14">
        <v>172277.45070290763</v>
      </c>
    </row>
    <row r="245" spans="2:3" x14ac:dyDescent="0.25">
      <c r="B245">
        <v>195</v>
      </c>
      <c r="C245" s="14">
        <v>281558.2265012461</v>
      </c>
    </row>
    <row r="246" spans="2:3" x14ac:dyDescent="0.25">
      <c r="B246">
        <v>196</v>
      </c>
      <c r="C246" s="14">
        <v>198277.46862876718</v>
      </c>
    </row>
    <row r="247" spans="2:3" x14ac:dyDescent="0.25">
      <c r="B247">
        <v>197</v>
      </c>
      <c r="C247" s="14">
        <v>181882.08642661871</v>
      </c>
    </row>
    <row r="248" spans="2:3" x14ac:dyDescent="0.25">
      <c r="B248">
        <v>198</v>
      </c>
      <c r="C248" s="14">
        <v>161139.8704883029</v>
      </c>
    </row>
    <row r="249" spans="2:3" x14ac:dyDescent="0.25">
      <c r="B249">
        <v>199</v>
      </c>
      <c r="C249" s="14">
        <v>208450.98199218919</v>
      </c>
    </row>
    <row r="250" spans="2:3" x14ac:dyDescent="0.25">
      <c r="B250">
        <v>200</v>
      </c>
      <c r="C250" s="14">
        <v>215998.96197643326</v>
      </c>
    </row>
    <row r="251" spans="2:3" x14ac:dyDescent="0.25">
      <c r="B251">
        <v>201</v>
      </c>
      <c r="C251" s="14">
        <v>113020.24078670781</v>
      </c>
    </row>
    <row r="252" spans="2:3" x14ac:dyDescent="0.25">
      <c r="B252">
        <v>202</v>
      </c>
      <c r="C252" s="14">
        <v>298602.91416572675</v>
      </c>
    </row>
    <row r="253" spans="2:3" x14ac:dyDescent="0.25">
      <c r="B253">
        <v>203</v>
      </c>
      <c r="C253" s="14">
        <v>186676.82506747692</v>
      </c>
    </row>
    <row r="254" spans="2:3" x14ac:dyDescent="0.25">
      <c r="B254">
        <v>204</v>
      </c>
      <c r="C254" s="14">
        <v>324452.95990470843</v>
      </c>
    </row>
    <row r="255" spans="2:3" x14ac:dyDescent="0.25">
      <c r="B255">
        <v>205</v>
      </c>
      <c r="C255" s="14">
        <v>194969.15810650756</v>
      </c>
    </row>
    <row r="256" spans="2:3" x14ac:dyDescent="0.25">
      <c r="B256">
        <v>206</v>
      </c>
      <c r="C256" s="14">
        <v>158745.84955678857</v>
      </c>
    </row>
    <row r="257" spans="2:3" x14ac:dyDescent="0.25">
      <c r="B257">
        <v>207</v>
      </c>
      <c r="C257" s="14">
        <v>198621.27036290109</v>
      </c>
    </row>
    <row r="258" spans="2:3" x14ac:dyDescent="0.25">
      <c r="B258">
        <v>208</v>
      </c>
      <c r="C258" s="14">
        <v>199249.64771457901</v>
      </c>
    </row>
    <row r="259" spans="2:3" x14ac:dyDescent="0.25">
      <c r="B259">
        <v>209</v>
      </c>
      <c r="C259" s="14">
        <v>220556.80947701016</v>
      </c>
    </row>
    <row r="260" spans="2:3" x14ac:dyDescent="0.25">
      <c r="B260">
        <v>210</v>
      </c>
      <c r="C260" s="14">
        <v>131290.237184675</v>
      </c>
    </row>
    <row r="261" spans="2:3" x14ac:dyDescent="0.25">
      <c r="B261">
        <v>211</v>
      </c>
      <c r="C261" s="14">
        <v>259150.96265732881</v>
      </c>
    </row>
    <row r="262" spans="2:3" x14ac:dyDescent="0.25">
      <c r="B262">
        <v>212</v>
      </c>
      <c r="C262" s="14">
        <v>101619.48808194038</v>
      </c>
    </row>
    <row r="263" spans="2:3" x14ac:dyDescent="0.25">
      <c r="B263">
        <v>213</v>
      </c>
      <c r="C263" s="14">
        <v>251918.0912410763</v>
      </c>
    </row>
    <row r="264" spans="2:3" x14ac:dyDescent="0.25">
      <c r="B264">
        <v>214</v>
      </c>
      <c r="C264" s="14">
        <v>210404.34249369992</v>
      </c>
    </row>
    <row r="265" spans="2:3" x14ac:dyDescent="0.25">
      <c r="B265">
        <v>215</v>
      </c>
      <c r="C265" s="14">
        <v>231700.4871569231</v>
      </c>
    </row>
    <row r="266" spans="2:3" x14ac:dyDescent="0.25">
      <c r="B266">
        <v>216</v>
      </c>
      <c r="C266" s="14">
        <v>208548.98632936805</v>
      </c>
    </row>
    <row r="267" spans="2:3" x14ac:dyDescent="0.25">
      <c r="B267">
        <v>217</v>
      </c>
      <c r="C267" s="14">
        <v>389593.59534958022</v>
      </c>
    </row>
    <row r="268" spans="2:3" x14ac:dyDescent="0.25">
      <c r="B268">
        <v>218</v>
      </c>
      <c r="C268" s="14">
        <v>154767.11253520442</v>
      </c>
    </row>
    <row r="269" spans="2:3" x14ac:dyDescent="0.25">
      <c r="B269">
        <v>219</v>
      </c>
      <c r="C269" s="14">
        <v>194804.3665302163</v>
      </c>
    </row>
    <row r="270" spans="2:3" x14ac:dyDescent="0.25">
      <c r="B270">
        <v>220</v>
      </c>
      <c r="C270" s="14">
        <v>160689.31651945479</v>
      </c>
    </row>
    <row r="271" spans="2:3" x14ac:dyDescent="0.25">
      <c r="B271">
        <v>221</v>
      </c>
      <c r="C271" s="14">
        <v>269895.27827129583</v>
      </c>
    </row>
    <row r="272" spans="2:3" x14ac:dyDescent="0.25">
      <c r="B272">
        <v>222</v>
      </c>
      <c r="C272" s="14">
        <v>153127.8513619997</v>
      </c>
    </row>
    <row r="273" spans="2:3" x14ac:dyDescent="0.25">
      <c r="B273">
        <v>223</v>
      </c>
      <c r="C273" s="14">
        <v>242885.74823984498</v>
      </c>
    </row>
    <row r="274" spans="2:3" x14ac:dyDescent="0.25">
      <c r="B274">
        <v>224</v>
      </c>
      <c r="C274" s="14">
        <v>191850.57783560589</v>
      </c>
    </row>
    <row r="275" spans="2:3" x14ac:dyDescent="0.25">
      <c r="B275">
        <v>225</v>
      </c>
      <c r="C275" s="14">
        <v>200601.58013923903</v>
      </c>
    </row>
    <row r="276" spans="2:3" x14ac:dyDescent="0.25">
      <c r="B276">
        <v>226</v>
      </c>
      <c r="C276" s="14">
        <v>234611.83431229694</v>
      </c>
    </row>
    <row r="277" spans="2:3" x14ac:dyDescent="0.25">
      <c r="B277">
        <v>227</v>
      </c>
      <c r="C277" s="14">
        <v>325928.3034964028</v>
      </c>
    </row>
    <row r="278" spans="2:3" x14ac:dyDescent="0.25">
      <c r="B278">
        <v>228</v>
      </c>
      <c r="C278" s="14">
        <v>230930.08559350285</v>
      </c>
    </row>
    <row r="279" spans="2:3" x14ac:dyDescent="0.25">
      <c r="B279">
        <v>229</v>
      </c>
      <c r="C279" s="14">
        <v>195986.73310552351</v>
      </c>
    </row>
    <row r="280" spans="2:3" x14ac:dyDescent="0.25">
      <c r="B280">
        <v>230</v>
      </c>
      <c r="C280" s="14">
        <v>251810.61138437944</v>
      </c>
    </row>
    <row r="281" spans="2:3" x14ac:dyDescent="0.25">
      <c r="B281">
        <v>231</v>
      </c>
      <c r="C281" s="14">
        <v>256858.01473593671</v>
      </c>
    </row>
    <row r="282" spans="2:3" x14ac:dyDescent="0.25">
      <c r="B282">
        <v>232</v>
      </c>
      <c r="C282" s="14">
        <v>245487.94129638519</v>
      </c>
    </row>
    <row r="283" spans="2:3" x14ac:dyDescent="0.25">
      <c r="B283">
        <v>233</v>
      </c>
      <c r="C283" s="14">
        <v>341222.57814878668</v>
      </c>
    </row>
    <row r="284" spans="2:3" x14ac:dyDescent="0.25">
      <c r="B284">
        <v>234</v>
      </c>
      <c r="C284" s="14">
        <v>188511.21039108525</v>
      </c>
    </row>
    <row r="285" spans="2:3" x14ac:dyDescent="0.25">
      <c r="B285">
        <v>235</v>
      </c>
      <c r="C285" s="14">
        <v>142107.16842402576</v>
      </c>
    </row>
    <row r="286" spans="2:3" x14ac:dyDescent="0.25">
      <c r="B286">
        <v>236</v>
      </c>
      <c r="C286" s="14">
        <v>198199.78435827006</v>
      </c>
    </row>
    <row r="287" spans="2:3" x14ac:dyDescent="0.25">
      <c r="B287">
        <v>237</v>
      </c>
      <c r="C287" s="14">
        <v>191057.59863868094</v>
      </c>
    </row>
    <row r="288" spans="2:3" x14ac:dyDescent="0.25">
      <c r="B288">
        <v>238</v>
      </c>
      <c r="C288" s="14">
        <v>130430.84022470997</v>
      </c>
    </row>
    <row r="289" spans="2:3" x14ac:dyDescent="0.25">
      <c r="B289">
        <v>239</v>
      </c>
      <c r="C289" s="14">
        <v>160605.50939862602</v>
      </c>
    </row>
    <row r="290" spans="2:3" x14ac:dyDescent="0.25">
      <c r="B290">
        <v>240</v>
      </c>
      <c r="C290" s="14">
        <v>143281.79822527</v>
      </c>
    </row>
    <row r="291" spans="2:3" x14ac:dyDescent="0.25">
      <c r="B291">
        <v>241</v>
      </c>
      <c r="C291" s="14">
        <v>183819.25274169317</v>
      </c>
    </row>
    <row r="292" spans="2:3" x14ac:dyDescent="0.25">
      <c r="B292">
        <v>242</v>
      </c>
      <c r="C292" s="14">
        <v>196731.18196821387</v>
      </c>
    </row>
    <row r="293" spans="2:3" x14ac:dyDescent="0.25">
      <c r="B293">
        <v>243</v>
      </c>
      <c r="C293" s="14">
        <v>163305.17534496603</v>
      </c>
    </row>
    <row r="294" spans="2:3" x14ac:dyDescent="0.25">
      <c r="B294">
        <v>244</v>
      </c>
      <c r="C294" s="14">
        <v>159563.07143219427</v>
      </c>
    </row>
    <row r="295" spans="2:3" x14ac:dyDescent="0.25">
      <c r="B295">
        <v>245</v>
      </c>
      <c r="C295" s="14">
        <v>233633.09584771463</v>
      </c>
    </row>
    <row r="296" spans="2:3" x14ac:dyDescent="0.25">
      <c r="B296">
        <v>246</v>
      </c>
      <c r="C296" s="14">
        <v>95375.219765936083</v>
      </c>
    </row>
    <row r="297" spans="2:3" x14ac:dyDescent="0.25">
      <c r="B297">
        <v>247</v>
      </c>
      <c r="C297" s="14">
        <v>109173.3588228968</v>
      </c>
    </row>
    <row r="298" spans="2:3" x14ac:dyDescent="0.25">
      <c r="B298">
        <v>248</v>
      </c>
      <c r="C298" s="14">
        <v>160060.46367779531</v>
      </c>
    </row>
    <row r="299" spans="2:3" x14ac:dyDescent="0.25">
      <c r="B299">
        <v>249</v>
      </c>
      <c r="C299" s="14">
        <v>163969.04740871227</v>
      </c>
    </row>
    <row r="300" spans="2:3" x14ac:dyDescent="0.25">
      <c r="B300">
        <v>250</v>
      </c>
      <c r="C300" s="14">
        <v>198762.26301933598</v>
      </c>
    </row>
    <row r="301" spans="2:3" x14ac:dyDescent="0.25">
      <c r="B301">
        <v>251</v>
      </c>
      <c r="C301" s="14">
        <v>251752.58656398207</v>
      </c>
    </row>
    <row r="302" spans="2:3" x14ac:dyDescent="0.25">
      <c r="B302">
        <v>252</v>
      </c>
      <c r="C302" s="14">
        <v>189143.3251032198</v>
      </c>
    </row>
    <row r="303" spans="2:3" x14ac:dyDescent="0.25">
      <c r="B303">
        <v>253</v>
      </c>
      <c r="C303" s="14">
        <v>184248.53251987198</v>
      </c>
    </row>
    <row r="304" spans="2:3" x14ac:dyDescent="0.25">
      <c r="B304">
        <v>254</v>
      </c>
      <c r="C304" s="14">
        <v>251033.14748130803</v>
      </c>
    </row>
    <row r="305" spans="2:3" x14ac:dyDescent="0.25">
      <c r="B305">
        <v>255</v>
      </c>
      <c r="C305" s="14">
        <v>150649.43598486634</v>
      </c>
    </row>
    <row r="306" spans="2:3" x14ac:dyDescent="0.25">
      <c r="B306">
        <v>256</v>
      </c>
      <c r="C306" s="14">
        <v>186490.31301173469</v>
      </c>
    </row>
    <row r="307" spans="2:3" x14ac:dyDescent="0.25">
      <c r="B307">
        <v>257</v>
      </c>
      <c r="C307" s="14">
        <v>248802.94771280495</v>
      </c>
    </row>
    <row r="308" spans="2:3" x14ac:dyDescent="0.25">
      <c r="B308">
        <v>258</v>
      </c>
      <c r="C308" s="14">
        <v>248873.84858218563</v>
      </c>
    </row>
    <row r="309" spans="2:3" x14ac:dyDescent="0.25">
      <c r="B309">
        <v>259</v>
      </c>
      <c r="C309" s="14">
        <v>295156.04440233757</v>
      </c>
    </row>
    <row r="310" spans="2:3" x14ac:dyDescent="0.25">
      <c r="B310">
        <v>260</v>
      </c>
      <c r="C310" s="14">
        <v>161433.88560082595</v>
      </c>
    </row>
    <row r="311" spans="2:3" x14ac:dyDescent="0.25">
      <c r="B311">
        <v>261</v>
      </c>
      <c r="C311" s="14">
        <v>265557.76912500797</v>
      </c>
    </row>
    <row r="312" spans="2:3" x14ac:dyDescent="0.25">
      <c r="B312">
        <v>262</v>
      </c>
      <c r="C312" s="14">
        <v>201936.33943481403</v>
      </c>
    </row>
    <row r="313" spans="2:3" x14ac:dyDescent="0.25">
      <c r="B313">
        <v>263</v>
      </c>
      <c r="C313" s="14">
        <v>278154.99664285127</v>
      </c>
    </row>
    <row r="314" spans="2:3" x14ac:dyDescent="0.25">
      <c r="B314">
        <v>264</v>
      </c>
      <c r="C314" s="14">
        <v>253027.74615117948</v>
      </c>
    </row>
    <row r="315" spans="2:3" x14ac:dyDescent="0.25">
      <c r="B315">
        <v>265</v>
      </c>
      <c r="C315" s="14">
        <v>270162.93697657052</v>
      </c>
    </row>
    <row r="316" spans="2:3" x14ac:dyDescent="0.25">
      <c r="B316">
        <v>266</v>
      </c>
      <c r="C316" s="14">
        <v>242299.86431456631</v>
      </c>
    </row>
    <row r="317" spans="2:3" x14ac:dyDescent="0.25">
      <c r="B317">
        <v>267</v>
      </c>
      <c r="C317" s="14">
        <v>162120.47125698486</v>
      </c>
    </row>
    <row r="318" spans="2:3" x14ac:dyDescent="0.25">
      <c r="B318">
        <v>268</v>
      </c>
      <c r="C318" s="14">
        <v>274691.09060039226</v>
      </c>
    </row>
    <row r="319" spans="2:3" x14ac:dyDescent="0.25">
      <c r="B319">
        <v>269</v>
      </c>
      <c r="C319" s="14">
        <v>214840.77330858627</v>
      </c>
    </row>
    <row r="320" spans="2:3" x14ac:dyDescent="0.25">
      <c r="B320">
        <v>270</v>
      </c>
      <c r="C320" s="14">
        <v>115930.90116845598</v>
      </c>
    </row>
    <row r="321" spans="2:3" x14ac:dyDescent="0.25">
      <c r="B321">
        <v>271</v>
      </c>
      <c r="C321" s="14">
        <v>186719.07764323286</v>
      </c>
    </row>
    <row r="322" spans="2:3" x14ac:dyDescent="0.25">
      <c r="B322">
        <v>272</v>
      </c>
      <c r="C322" s="14">
        <v>69720.49813980842</v>
      </c>
    </row>
    <row r="323" spans="2:3" x14ac:dyDescent="0.25">
      <c r="B323">
        <v>273</v>
      </c>
      <c r="C323" s="14">
        <v>196906.22857358702</v>
      </c>
    </row>
    <row r="324" spans="2:3" x14ac:dyDescent="0.25">
      <c r="B324">
        <v>274</v>
      </c>
      <c r="C324" s="14">
        <v>224139.47533174328</v>
      </c>
    </row>
    <row r="325" spans="2:3" x14ac:dyDescent="0.25">
      <c r="B325">
        <v>275</v>
      </c>
      <c r="C325" s="14">
        <v>216888.77787432424</v>
      </c>
    </row>
    <row r="326" spans="2:3" x14ac:dyDescent="0.25">
      <c r="B326">
        <v>276</v>
      </c>
      <c r="C326" s="14">
        <v>120486.2716583662</v>
      </c>
    </row>
    <row r="327" spans="2:3" x14ac:dyDescent="0.25">
      <c r="B327">
        <v>277</v>
      </c>
      <c r="C327" s="14">
        <v>124922.95958828487</v>
      </c>
    </row>
    <row r="328" spans="2:3" x14ac:dyDescent="0.25">
      <c r="B328">
        <v>278</v>
      </c>
      <c r="C328" s="14">
        <v>172134.88388310181</v>
      </c>
    </row>
    <row r="329" spans="2:3" x14ac:dyDescent="0.25">
      <c r="B329">
        <v>279</v>
      </c>
      <c r="C329" s="14">
        <v>258305.64451981446</v>
      </c>
    </row>
    <row r="330" spans="2:3" x14ac:dyDescent="0.25">
      <c r="B330">
        <v>280</v>
      </c>
      <c r="C330" s="14">
        <v>315036.24185637455</v>
      </c>
    </row>
    <row r="331" spans="2:3" x14ac:dyDescent="0.25">
      <c r="B331">
        <v>281</v>
      </c>
      <c r="C331" s="14">
        <v>182593.16153606732</v>
      </c>
    </row>
    <row r="332" spans="2:3" x14ac:dyDescent="0.25">
      <c r="B332">
        <v>282</v>
      </c>
      <c r="C332" s="14">
        <v>110180.9299365395</v>
      </c>
    </row>
    <row r="333" spans="2:3" x14ac:dyDescent="0.25">
      <c r="B333">
        <v>283</v>
      </c>
      <c r="C333" s="14">
        <v>231195.11902778631</v>
      </c>
    </row>
    <row r="334" spans="2:3" x14ac:dyDescent="0.25">
      <c r="B334">
        <v>284</v>
      </c>
      <c r="C334" s="14">
        <v>121554.1792182096</v>
      </c>
    </row>
    <row r="335" spans="2:3" x14ac:dyDescent="0.25">
      <c r="B335">
        <v>285</v>
      </c>
      <c r="C335" s="14">
        <v>239548.16069392668</v>
      </c>
    </row>
    <row r="336" spans="2:3" x14ac:dyDescent="0.25">
      <c r="B336">
        <v>286</v>
      </c>
      <c r="C336" s="14">
        <v>166062.23559298046</v>
      </c>
    </row>
    <row r="337" spans="2:3" x14ac:dyDescent="0.25">
      <c r="B337">
        <v>287</v>
      </c>
      <c r="C337" s="14">
        <v>236005.14946920349</v>
      </c>
    </row>
    <row r="338" spans="2:3" x14ac:dyDescent="0.25">
      <c r="B338">
        <v>288</v>
      </c>
      <c r="C338" s="14">
        <v>132568.9721394871</v>
      </c>
    </row>
    <row r="339" spans="2:3" x14ac:dyDescent="0.25">
      <c r="B339">
        <v>289</v>
      </c>
      <c r="C339" s="14">
        <v>147971.89463857395</v>
      </c>
    </row>
    <row r="340" spans="2:3" x14ac:dyDescent="0.25">
      <c r="B340">
        <v>290</v>
      </c>
      <c r="C340" s="14">
        <v>241939.39731389208</v>
      </c>
    </row>
    <row r="341" spans="2:3" x14ac:dyDescent="0.25">
      <c r="B341">
        <v>291</v>
      </c>
      <c r="C341" s="14">
        <v>137058.56859217823</v>
      </c>
    </row>
    <row r="342" spans="2:3" x14ac:dyDescent="0.25">
      <c r="B342">
        <v>292</v>
      </c>
      <c r="C342" s="14">
        <v>207917.92860703537</v>
      </c>
    </row>
    <row r="343" spans="2:3" x14ac:dyDescent="0.25">
      <c r="B343">
        <v>293</v>
      </c>
      <c r="C343" s="14">
        <v>114218.35179150011</v>
      </c>
    </row>
    <row r="344" spans="2:3" x14ac:dyDescent="0.25">
      <c r="B344">
        <v>294</v>
      </c>
      <c r="C344" s="14">
        <v>309095.91767552187</v>
      </c>
    </row>
    <row r="345" spans="2:3" x14ac:dyDescent="0.25">
      <c r="B345">
        <v>295</v>
      </c>
      <c r="C345" s="14">
        <v>232865.54966244887</v>
      </c>
    </row>
    <row r="346" spans="2:3" x14ac:dyDescent="0.25">
      <c r="B346">
        <v>296</v>
      </c>
      <c r="C346" s="14">
        <v>244571.39007949817</v>
      </c>
    </row>
    <row r="347" spans="2:3" x14ac:dyDescent="0.25">
      <c r="B347">
        <v>297</v>
      </c>
      <c r="C347" s="14">
        <v>146785.11147173293</v>
      </c>
    </row>
    <row r="348" spans="2:3" x14ac:dyDescent="0.25">
      <c r="B348">
        <v>298</v>
      </c>
      <c r="C348" s="14">
        <v>155545.25935238626</v>
      </c>
    </row>
    <row r="349" spans="2:3" x14ac:dyDescent="0.25">
      <c r="B349">
        <v>299</v>
      </c>
      <c r="C349" s="14">
        <v>169279.48708852113</v>
      </c>
    </row>
    <row r="350" spans="2:3" x14ac:dyDescent="0.25">
      <c r="B350">
        <v>300</v>
      </c>
      <c r="C350" s="14">
        <v>188594.60307241275</v>
      </c>
    </row>
    <row r="351" spans="2:3" x14ac:dyDescent="0.25">
      <c r="B351">
        <v>301</v>
      </c>
      <c r="C351" s="14">
        <v>211921.30901522463</v>
      </c>
    </row>
    <row r="352" spans="2:3" x14ac:dyDescent="0.25">
      <c r="B352">
        <v>302</v>
      </c>
      <c r="C352" s="14">
        <v>211214.05693926639</v>
      </c>
    </row>
    <row r="353" spans="2:3" x14ac:dyDescent="0.25">
      <c r="B353">
        <v>303</v>
      </c>
      <c r="C353" s="14">
        <v>231056.96984936116</v>
      </c>
    </row>
    <row r="354" spans="2:3" x14ac:dyDescent="0.25">
      <c r="B354">
        <v>304</v>
      </c>
      <c r="C354" s="14">
        <v>205346.31457254011</v>
      </c>
    </row>
    <row r="355" spans="2:3" x14ac:dyDescent="0.25">
      <c r="B355">
        <v>305</v>
      </c>
      <c r="C355" s="14">
        <v>257996.46020691065</v>
      </c>
    </row>
    <row r="356" spans="2:3" x14ac:dyDescent="0.25">
      <c r="B356">
        <v>306</v>
      </c>
      <c r="C356" s="14">
        <v>30534.378573903512</v>
      </c>
    </row>
    <row r="357" spans="2:3" x14ac:dyDescent="0.25">
      <c r="B357">
        <v>307</v>
      </c>
      <c r="C357" s="14">
        <v>163903.5533829194</v>
      </c>
    </row>
    <row r="358" spans="2:3" x14ac:dyDescent="0.25">
      <c r="B358">
        <v>308</v>
      </c>
      <c r="C358" s="14">
        <v>114669.56164459632</v>
      </c>
    </row>
    <row r="359" spans="2:3" x14ac:dyDescent="0.25">
      <c r="B359">
        <v>309</v>
      </c>
      <c r="C359" s="14">
        <v>223768.68278261533</v>
      </c>
    </row>
    <row r="360" spans="2:3" x14ac:dyDescent="0.25">
      <c r="B360">
        <v>310</v>
      </c>
      <c r="C360" s="14">
        <v>259551.58384974551</v>
      </c>
    </row>
    <row r="361" spans="2:3" x14ac:dyDescent="0.25">
      <c r="B361">
        <v>311</v>
      </c>
      <c r="C361" s="14">
        <v>87246.393409223208</v>
      </c>
    </row>
    <row r="362" spans="2:3" x14ac:dyDescent="0.25">
      <c r="B362">
        <v>312</v>
      </c>
      <c r="C362" s="14">
        <v>215351.67428715783</v>
      </c>
    </row>
    <row r="363" spans="2:3" x14ac:dyDescent="0.25">
      <c r="B363">
        <v>313</v>
      </c>
      <c r="C363" s="14">
        <v>197353.69897930231</v>
      </c>
    </row>
    <row r="364" spans="2:3" x14ac:dyDescent="0.25">
      <c r="B364">
        <v>314</v>
      </c>
      <c r="C364" s="14">
        <v>202636.37758736615</v>
      </c>
    </row>
    <row r="365" spans="2:3" x14ac:dyDescent="0.25">
      <c r="B365">
        <v>315</v>
      </c>
      <c r="C365" s="14">
        <v>117964.79657543491</v>
      </c>
    </row>
    <row r="366" spans="2:3" x14ac:dyDescent="0.25">
      <c r="B366">
        <v>316</v>
      </c>
      <c r="C366" s="14">
        <v>258806.17598184501</v>
      </c>
    </row>
    <row r="367" spans="2:3" x14ac:dyDescent="0.25">
      <c r="B367">
        <v>317</v>
      </c>
      <c r="C367" s="14">
        <v>106396.82987036163</v>
      </c>
    </row>
    <row r="368" spans="2:3" x14ac:dyDescent="0.25">
      <c r="B368">
        <v>318</v>
      </c>
      <c r="C368" s="14">
        <v>264237.99856936792</v>
      </c>
    </row>
    <row r="369" spans="2:3" x14ac:dyDescent="0.25">
      <c r="B369">
        <v>319</v>
      </c>
      <c r="C369" s="14">
        <v>153714.83336664498</v>
      </c>
    </row>
    <row r="370" spans="2:3" x14ac:dyDescent="0.25">
      <c r="B370">
        <v>320</v>
      </c>
      <c r="C370" s="14">
        <v>138246.65947794163</v>
      </c>
    </row>
    <row r="371" spans="2:3" x14ac:dyDescent="0.25">
      <c r="B371">
        <v>321</v>
      </c>
      <c r="C371" s="14">
        <v>292875.07311104663</v>
      </c>
    </row>
    <row r="372" spans="2:3" x14ac:dyDescent="0.25">
      <c r="B372">
        <v>322</v>
      </c>
      <c r="C372" s="14">
        <v>174458.78661960995</v>
      </c>
    </row>
    <row r="373" spans="2:3" x14ac:dyDescent="0.25">
      <c r="B373">
        <v>323</v>
      </c>
      <c r="C373" s="14">
        <v>181860.80661685611</v>
      </c>
    </row>
    <row r="374" spans="2:3" x14ac:dyDescent="0.25">
      <c r="B374">
        <v>324</v>
      </c>
      <c r="C374" s="14">
        <v>219128.58235479682</v>
      </c>
    </row>
    <row r="375" spans="2:3" x14ac:dyDescent="0.25">
      <c r="B375">
        <v>325</v>
      </c>
      <c r="C375" s="14">
        <v>200424.98766751931</v>
      </c>
    </row>
    <row r="376" spans="2:3" x14ac:dyDescent="0.25">
      <c r="B376">
        <v>326</v>
      </c>
      <c r="C376" s="14">
        <v>135726.41932679244</v>
      </c>
    </row>
    <row r="377" spans="2:3" x14ac:dyDescent="0.25">
      <c r="B377">
        <v>327</v>
      </c>
      <c r="C377" s="14">
        <v>158673.42151002563</v>
      </c>
    </row>
    <row r="378" spans="2:3" x14ac:dyDescent="0.25">
      <c r="B378">
        <v>328</v>
      </c>
      <c r="C378" s="14">
        <v>129150.02976939754</v>
      </c>
    </row>
    <row r="379" spans="2:3" x14ac:dyDescent="0.25">
      <c r="B379">
        <v>329</v>
      </c>
      <c r="C379" s="14">
        <v>188634.94642345991</v>
      </c>
    </row>
    <row r="380" spans="2:3" x14ac:dyDescent="0.25">
      <c r="B380">
        <v>330</v>
      </c>
      <c r="C380" s="14">
        <v>105216.17818398055</v>
      </c>
    </row>
    <row r="381" spans="2:3" x14ac:dyDescent="0.25">
      <c r="B381">
        <v>331</v>
      </c>
      <c r="C381" s="14">
        <v>203995.98698279247</v>
      </c>
    </row>
    <row r="382" spans="2:3" x14ac:dyDescent="0.25">
      <c r="B382">
        <v>332</v>
      </c>
      <c r="C382" s="14">
        <v>185607.43678387837</v>
      </c>
    </row>
    <row r="383" spans="2:3" x14ac:dyDescent="0.25">
      <c r="B383">
        <v>333</v>
      </c>
      <c r="C383" s="14">
        <v>234623.1837915646</v>
      </c>
    </row>
    <row r="384" spans="2:3" x14ac:dyDescent="0.25">
      <c r="B384">
        <v>334</v>
      </c>
      <c r="C384" s="14">
        <v>216488.17139192641</v>
      </c>
    </row>
    <row r="385" spans="2:3" x14ac:dyDescent="0.25">
      <c r="B385">
        <v>335</v>
      </c>
      <c r="C385" s="14">
        <v>208860.9618586963</v>
      </c>
    </row>
    <row r="386" spans="2:3" x14ac:dyDescent="0.25">
      <c r="B386">
        <v>336</v>
      </c>
      <c r="C386" s="14">
        <v>114405.72670428356</v>
      </c>
    </row>
    <row r="387" spans="2:3" x14ac:dyDescent="0.25">
      <c r="B387">
        <v>337</v>
      </c>
      <c r="C387" s="14">
        <v>183386.42816023156</v>
      </c>
    </row>
    <row r="388" spans="2:3" x14ac:dyDescent="0.25">
      <c r="B388">
        <v>338</v>
      </c>
      <c r="C388" s="14">
        <v>235134.24702667585</v>
      </c>
    </row>
    <row r="389" spans="2:3" x14ac:dyDescent="0.25">
      <c r="B389">
        <v>339</v>
      </c>
      <c r="C389" s="14">
        <v>225533.17368506239</v>
      </c>
    </row>
    <row r="390" spans="2:3" x14ac:dyDescent="0.25">
      <c r="B390">
        <v>340</v>
      </c>
      <c r="C390" s="14">
        <v>255791.56197194496</v>
      </c>
    </row>
    <row r="391" spans="2:3" x14ac:dyDescent="0.25">
      <c r="B391">
        <v>341</v>
      </c>
      <c r="C391" s="14">
        <v>205480.04134387319</v>
      </c>
    </row>
    <row r="392" spans="2:3" x14ac:dyDescent="0.25">
      <c r="B392">
        <v>342</v>
      </c>
      <c r="C392" s="14">
        <v>191487.35785404552</v>
      </c>
    </row>
    <row r="393" spans="2:3" x14ac:dyDescent="0.25">
      <c r="B393">
        <v>343</v>
      </c>
      <c r="C393" s="14">
        <v>281762.2700327296</v>
      </c>
    </row>
    <row r="394" spans="2:3" x14ac:dyDescent="0.25">
      <c r="B394">
        <v>344</v>
      </c>
      <c r="C394" s="14">
        <v>203127.86131075292</v>
      </c>
    </row>
    <row r="395" spans="2:3" x14ac:dyDescent="0.25">
      <c r="B395">
        <v>345</v>
      </c>
      <c r="C395" s="14">
        <v>221611.65789797422</v>
      </c>
    </row>
    <row r="396" spans="2:3" x14ac:dyDescent="0.25">
      <c r="B396">
        <v>346</v>
      </c>
      <c r="C396" s="14">
        <v>108686.88642441755</v>
      </c>
    </row>
    <row r="397" spans="2:3" x14ac:dyDescent="0.25">
      <c r="B397">
        <v>347</v>
      </c>
      <c r="C397" s="14">
        <v>249668.74875019628</v>
      </c>
    </row>
    <row r="398" spans="2:3" x14ac:dyDescent="0.25">
      <c r="B398">
        <v>348</v>
      </c>
      <c r="C398" s="14">
        <v>322203.8859425449</v>
      </c>
    </row>
    <row r="399" spans="2:3" x14ac:dyDescent="0.25">
      <c r="B399">
        <v>349</v>
      </c>
      <c r="C399" s="14">
        <v>137575.46203147955</v>
      </c>
    </row>
    <row r="400" spans="2:3" x14ac:dyDescent="0.25">
      <c r="B400">
        <v>350</v>
      </c>
      <c r="C400" s="14">
        <v>237930.0256882261</v>
      </c>
    </row>
    <row r="401" spans="2:3" x14ac:dyDescent="0.25">
      <c r="B401">
        <v>351</v>
      </c>
      <c r="C401" s="14">
        <v>181487.82786416062</v>
      </c>
    </row>
    <row r="402" spans="2:3" x14ac:dyDescent="0.25">
      <c r="B402">
        <v>352</v>
      </c>
      <c r="C402" s="14">
        <v>341727.37111403252</v>
      </c>
    </row>
    <row r="403" spans="2:3" x14ac:dyDescent="0.25">
      <c r="B403">
        <v>353</v>
      </c>
      <c r="C403" s="14">
        <v>207593.6826792332</v>
      </c>
    </row>
    <row r="404" spans="2:3" x14ac:dyDescent="0.25">
      <c r="B404">
        <v>354</v>
      </c>
      <c r="C404" s="14">
        <v>56078.23963485226</v>
      </c>
    </row>
    <row r="405" spans="2:3" x14ac:dyDescent="0.25">
      <c r="B405">
        <v>355</v>
      </c>
      <c r="C405" s="14">
        <v>215569.74363307859</v>
      </c>
    </row>
    <row r="406" spans="2:3" x14ac:dyDescent="0.25">
      <c r="B406">
        <v>356</v>
      </c>
      <c r="C406" s="14">
        <v>135075.19935547927</v>
      </c>
    </row>
    <row r="407" spans="2:3" x14ac:dyDescent="0.25">
      <c r="B407">
        <v>357</v>
      </c>
      <c r="C407" s="14">
        <v>36198.027895545456</v>
      </c>
    </row>
    <row r="408" spans="2:3" x14ac:dyDescent="0.25">
      <c r="B408">
        <v>358</v>
      </c>
      <c r="C408" s="14">
        <v>215840.89916029491</v>
      </c>
    </row>
    <row r="409" spans="2:3" x14ac:dyDescent="0.25">
      <c r="B409">
        <v>359</v>
      </c>
      <c r="C409" s="14">
        <v>130022.28112462556</v>
      </c>
    </row>
    <row r="410" spans="2:3" x14ac:dyDescent="0.25">
      <c r="B410">
        <v>360</v>
      </c>
      <c r="C410" s="14">
        <v>222319.61720052225</v>
      </c>
    </row>
    <row r="411" spans="2:3" x14ac:dyDescent="0.25">
      <c r="B411">
        <v>361</v>
      </c>
      <c r="C411" s="14">
        <v>144800.45605009215</v>
      </c>
    </row>
    <row r="412" spans="2:3" x14ac:dyDescent="0.25">
      <c r="B412">
        <v>362</v>
      </c>
      <c r="C412" s="14">
        <v>174047.39005681878</v>
      </c>
    </row>
    <row r="413" spans="2:3" x14ac:dyDescent="0.25">
      <c r="B413">
        <v>363</v>
      </c>
      <c r="C413" s="14">
        <v>215216.70770890714</v>
      </c>
    </row>
    <row r="414" spans="2:3" x14ac:dyDescent="0.25">
      <c r="B414">
        <v>364</v>
      </c>
      <c r="C414" s="14">
        <v>307079.80384052335</v>
      </c>
    </row>
    <row r="415" spans="2:3" x14ac:dyDescent="0.25">
      <c r="B415">
        <v>365</v>
      </c>
      <c r="C415" s="14">
        <v>213840.18233381459</v>
      </c>
    </row>
    <row r="416" spans="2:3" x14ac:dyDescent="0.25">
      <c r="B416">
        <v>366</v>
      </c>
      <c r="C416" s="14">
        <v>236165.81768522988</v>
      </c>
    </row>
    <row r="417" spans="2:3" x14ac:dyDescent="0.25">
      <c r="B417">
        <v>367</v>
      </c>
      <c r="C417" s="14">
        <v>228852.92956595402</v>
      </c>
    </row>
    <row r="418" spans="2:3" x14ac:dyDescent="0.25">
      <c r="B418">
        <v>368</v>
      </c>
      <c r="C418" s="14">
        <v>189669.11744735239</v>
      </c>
    </row>
    <row r="419" spans="2:3" x14ac:dyDescent="0.25">
      <c r="B419">
        <v>369</v>
      </c>
      <c r="C419" s="14">
        <v>221367.57463683782</v>
      </c>
    </row>
    <row r="420" spans="2:3" x14ac:dyDescent="0.25">
      <c r="B420">
        <v>370</v>
      </c>
      <c r="C420" s="14">
        <v>224901.38042940758</v>
      </c>
    </row>
    <row r="421" spans="2:3" x14ac:dyDescent="0.25">
      <c r="B421">
        <v>371</v>
      </c>
      <c r="C421" s="14">
        <v>208226.11438712408</v>
      </c>
    </row>
    <row r="422" spans="2:3" x14ac:dyDescent="0.25">
      <c r="B422">
        <v>372</v>
      </c>
      <c r="C422" s="14">
        <v>194395.08602954802</v>
      </c>
    </row>
    <row r="423" spans="2:3" x14ac:dyDescent="0.25">
      <c r="B423">
        <v>373</v>
      </c>
      <c r="C423" s="14">
        <v>182466.15240971756</v>
      </c>
    </row>
    <row r="424" spans="2:3" x14ac:dyDescent="0.25">
      <c r="B424">
        <v>374</v>
      </c>
      <c r="C424" s="14">
        <v>182912.39480322847</v>
      </c>
    </row>
    <row r="425" spans="2:3" x14ac:dyDescent="0.25">
      <c r="B425">
        <v>375</v>
      </c>
      <c r="C425" s="14">
        <v>177142.75223411521</v>
      </c>
    </row>
    <row r="426" spans="2:3" x14ac:dyDescent="0.25">
      <c r="B426">
        <v>376</v>
      </c>
      <c r="C426" s="14">
        <v>328946.5567556587</v>
      </c>
    </row>
    <row r="427" spans="2:3" x14ac:dyDescent="0.25">
      <c r="B427">
        <v>377</v>
      </c>
      <c r="C427" s="14">
        <v>171540.67020166016</v>
      </c>
    </row>
    <row r="428" spans="2:3" x14ac:dyDescent="0.25">
      <c r="B428">
        <v>378</v>
      </c>
      <c r="C428" s="14">
        <v>179134.72373056729</v>
      </c>
    </row>
    <row r="429" spans="2:3" x14ac:dyDescent="0.25">
      <c r="B429">
        <v>379</v>
      </c>
      <c r="C429" s="14">
        <v>235879.31449292734</v>
      </c>
    </row>
    <row r="430" spans="2:3" x14ac:dyDescent="0.25">
      <c r="B430">
        <v>380</v>
      </c>
      <c r="C430" s="14">
        <v>286836.92313519865</v>
      </c>
    </row>
    <row r="431" spans="2:3" x14ac:dyDescent="0.25">
      <c r="B431">
        <v>381</v>
      </c>
      <c r="C431" s="14">
        <v>259444.23036027834</v>
      </c>
    </row>
    <row r="432" spans="2:3" x14ac:dyDescent="0.25">
      <c r="B432">
        <v>382</v>
      </c>
      <c r="C432" s="14">
        <v>267245.77461268136</v>
      </c>
    </row>
    <row r="433" spans="2:3" x14ac:dyDescent="0.25">
      <c r="B433">
        <v>383</v>
      </c>
      <c r="C433" s="14">
        <v>225499.7606572595</v>
      </c>
    </row>
    <row r="434" spans="2:3" x14ac:dyDescent="0.25">
      <c r="B434">
        <v>384</v>
      </c>
      <c r="C434" s="14">
        <v>113670.36933866225</v>
      </c>
    </row>
    <row r="435" spans="2:3" x14ac:dyDescent="0.25">
      <c r="B435">
        <v>385</v>
      </c>
      <c r="C435" s="14">
        <v>178608.56155351346</v>
      </c>
    </row>
    <row r="436" spans="2:3" x14ac:dyDescent="0.25">
      <c r="B436">
        <v>386</v>
      </c>
      <c r="C436" s="14">
        <v>255082.02591982542</v>
      </c>
    </row>
    <row r="437" spans="2:3" x14ac:dyDescent="0.25">
      <c r="B437">
        <v>387</v>
      </c>
      <c r="C437" s="14">
        <v>245917.52813113152</v>
      </c>
    </row>
    <row r="438" spans="2:3" x14ac:dyDescent="0.25">
      <c r="B438">
        <v>388</v>
      </c>
      <c r="C438" s="14">
        <v>242414.02347904909</v>
      </c>
    </row>
    <row r="439" spans="2:3" x14ac:dyDescent="0.25">
      <c r="B439">
        <v>389</v>
      </c>
      <c r="C439" s="14">
        <v>287469.63116484479</v>
      </c>
    </row>
    <row r="440" spans="2:3" x14ac:dyDescent="0.25">
      <c r="B440">
        <v>390</v>
      </c>
      <c r="C440" s="14">
        <v>195947.12522363022</v>
      </c>
    </row>
    <row r="441" spans="2:3" x14ac:dyDescent="0.25">
      <c r="B441">
        <v>391</v>
      </c>
      <c r="C441" s="14">
        <v>206976.88084826947</v>
      </c>
    </row>
    <row r="442" spans="2:3" x14ac:dyDescent="0.25">
      <c r="B442">
        <v>392</v>
      </c>
      <c r="C442" s="14">
        <v>96732.971563152038</v>
      </c>
    </row>
    <row r="443" spans="2:3" x14ac:dyDescent="0.25">
      <c r="B443">
        <v>393</v>
      </c>
      <c r="C443" s="14">
        <v>179380.00822848664</v>
      </c>
    </row>
    <row r="444" spans="2:3" x14ac:dyDescent="0.25">
      <c r="B444">
        <v>394</v>
      </c>
      <c r="C444" s="14">
        <v>113283.0894714949</v>
      </c>
    </row>
    <row r="445" spans="2:3" x14ac:dyDescent="0.25">
      <c r="B445">
        <v>395</v>
      </c>
      <c r="C445" s="14">
        <v>198833.70919001137</v>
      </c>
    </row>
    <row r="446" spans="2:3" x14ac:dyDescent="0.25">
      <c r="B446">
        <v>396</v>
      </c>
      <c r="C446" s="14">
        <v>229223.93520542656</v>
      </c>
    </row>
    <row r="447" spans="2:3" x14ac:dyDescent="0.25">
      <c r="B447">
        <v>397</v>
      </c>
      <c r="C447" s="14">
        <v>255396.21771602868</v>
      </c>
    </row>
    <row r="448" spans="2:3" x14ac:dyDescent="0.25">
      <c r="B448">
        <v>398</v>
      </c>
      <c r="C448" s="14">
        <v>109523.55263303313</v>
      </c>
    </row>
    <row r="449" spans="2:3" x14ac:dyDescent="0.25">
      <c r="B449">
        <v>399</v>
      </c>
      <c r="C449" s="14">
        <v>209875.84676436346</v>
      </c>
    </row>
    <row r="450" spans="2:3" x14ac:dyDescent="0.25">
      <c r="B450">
        <v>400</v>
      </c>
      <c r="C450" s="14">
        <v>208839.56012997858</v>
      </c>
    </row>
    <row r="451" spans="2:3" x14ac:dyDescent="0.25">
      <c r="B451">
        <v>401</v>
      </c>
      <c r="C451" s="14">
        <v>121189.44806230438</v>
      </c>
    </row>
    <row r="452" spans="2:3" x14ac:dyDescent="0.25">
      <c r="B452">
        <v>402</v>
      </c>
      <c r="C452" s="14">
        <v>62961.692862541546</v>
      </c>
    </row>
    <row r="453" spans="2:3" x14ac:dyDescent="0.25">
      <c r="B453">
        <v>403</v>
      </c>
      <c r="C453" s="14">
        <v>182429.92006726918</v>
      </c>
    </row>
    <row r="454" spans="2:3" x14ac:dyDescent="0.25">
      <c r="B454">
        <v>404</v>
      </c>
      <c r="C454" s="14">
        <v>31407.166481823515</v>
      </c>
    </row>
    <row r="455" spans="2:3" x14ac:dyDescent="0.25">
      <c r="B455">
        <v>405</v>
      </c>
      <c r="C455" s="14">
        <v>161020.77797704778</v>
      </c>
    </row>
    <row r="456" spans="2:3" x14ac:dyDescent="0.25">
      <c r="B456">
        <v>406</v>
      </c>
      <c r="C456" s="14">
        <v>155400.51785781627</v>
      </c>
    </row>
    <row r="457" spans="2:3" x14ac:dyDescent="0.25">
      <c r="B457">
        <v>407</v>
      </c>
      <c r="C457" s="14">
        <v>92150.71357340079</v>
      </c>
    </row>
    <row r="458" spans="2:3" x14ac:dyDescent="0.25">
      <c r="B458">
        <v>408</v>
      </c>
      <c r="C458" s="14">
        <v>234423.59296830191</v>
      </c>
    </row>
    <row r="459" spans="2:3" x14ac:dyDescent="0.25">
      <c r="B459">
        <v>409</v>
      </c>
      <c r="C459" s="14">
        <v>207107.42095623608</v>
      </c>
    </row>
    <row r="460" spans="2:3" x14ac:dyDescent="0.25">
      <c r="B460">
        <v>410</v>
      </c>
      <c r="C460" s="14">
        <v>146221.58810856266</v>
      </c>
    </row>
    <row r="461" spans="2:3" x14ac:dyDescent="0.25">
      <c r="B461">
        <v>411</v>
      </c>
      <c r="C461" s="14">
        <v>274813.86982459371</v>
      </c>
    </row>
    <row r="462" spans="2:3" x14ac:dyDescent="0.25">
      <c r="B462">
        <v>412</v>
      </c>
      <c r="C462" s="14">
        <v>323393.40449556959</v>
      </c>
    </row>
    <row r="463" spans="2:3" x14ac:dyDescent="0.25">
      <c r="B463">
        <v>413</v>
      </c>
      <c r="C463" s="14">
        <v>149177.63890790383</v>
      </c>
    </row>
    <row r="464" spans="2:3" x14ac:dyDescent="0.25">
      <c r="B464">
        <v>414</v>
      </c>
      <c r="C464" s="14">
        <v>230694.52746292116</v>
      </c>
    </row>
    <row r="465" spans="2:3" x14ac:dyDescent="0.25">
      <c r="B465">
        <v>415</v>
      </c>
      <c r="C465" s="14">
        <v>254892.00380359366</v>
      </c>
    </row>
    <row r="466" spans="2:3" x14ac:dyDescent="0.25">
      <c r="B466">
        <v>416</v>
      </c>
      <c r="C466" s="14">
        <v>72457.186258872651</v>
      </c>
    </row>
    <row r="467" spans="2:3" x14ac:dyDescent="0.25">
      <c r="B467">
        <v>417</v>
      </c>
      <c r="C467" s="14">
        <v>238023.45556957787</v>
      </c>
    </row>
    <row r="468" spans="2:3" x14ac:dyDescent="0.25">
      <c r="B468">
        <v>418</v>
      </c>
      <c r="C468" s="14">
        <v>256672.63677911495</v>
      </c>
    </row>
    <row r="469" spans="2:3" x14ac:dyDescent="0.25">
      <c r="B469">
        <v>419</v>
      </c>
      <c r="C469" s="14">
        <v>146030.64797061472</v>
      </c>
    </row>
    <row r="470" spans="2:3" x14ac:dyDescent="0.25">
      <c r="B470">
        <v>420</v>
      </c>
      <c r="C470" s="14">
        <v>218558.97846316622</v>
      </c>
    </row>
    <row r="471" spans="2:3" x14ac:dyDescent="0.25">
      <c r="B471">
        <v>421</v>
      </c>
      <c r="C471" s="14">
        <v>395180.68562818959</v>
      </c>
    </row>
    <row r="472" spans="2:3" x14ac:dyDescent="0.25">
      <c r="B472">
        <v>422</v>
      </c>
      <c r="C472" s="14">
        <v>78842.313584716961</v>
      </c>
    </row>
    <row r="473" spans="2:3" x14ac:dyDescent="0.25">
      <c r="B473">
        <v>423</v>
      </c>
      <c r="C473" s="14">
        <v>137821.65704100448</v>
      </c>
    </row>
    <row r="474" spans="2:3" x14ac:dyDescent="0.25">
      <c r="B474">
        <v>424</v>
      </c>
      <c r="C474" s="14">
        <v>46918.003792594653</v>
      </c>
    </row>
    <row r="475" spans="2:3" x14ac:dyDescent="0.25">
      <c r="B475">
        <v>425</v>
      </c>
      <c r="C475" s="14">
        <v>74297.383000462287</v>
      </c>
    </row>
    <row r="476" spans="2:3" x14ac:dyDescent="0.25">
      <c r="B476">
        <v>426</v>
      </c>
      <c r="C476" s="14">
        <v>162741.55065540574</v>
      </c>
    </row>
    <row r="477" spans="2:3" x14ac:dyDescent="0.25">
      <c r="B477">
        <v>427</v>
      </c>
      <c r="C477" s="14">
        <v>75151.73768577032</v>
      </c>
    </row>
    <row r="478" spans="2:3" x14ac:dyDescent="0.25">
      <c r="B478">
        <v>428</v>
      </c>
      <c r="C478" s="14">
        <v>231311.2602325395</v>
      </c>
    </row>
    <row r="479" spans="2:3" x14ac:dyDescent="0.25">
      <c r="B479">
        <v>429</v>
      </c>
      <c r="C479" s="14">
        <v>249764.73495665973</v>
      </c>
    </row>
    <row r="480" spans="2:3" x14ac:dyDescent="0.25">
      <c r="B480">
        <v>430</v>
      </c>
      <c r="C480" s="14">
        <v>243013.89522888837</v>
      </c>
    </row>
    <row r="481" spans="2:3" x14ac:dyDescent="0.25">
      <c r="B481">
        <v>431</v>
      </c>
      <c r="C481" s="14">
        <v>296478.91180694534</v>
      </c>
    </row>
    <row r="482" spans="2:3" x14ac:dyDescent="0.25">
      <c r="B482">
        <v>432</v>
      </c>
      <c r="C482" s="14">
        <v>168971.24557224612</v>
      </c>
    </row>
    <row r="483" spans="2:3" x14ac:dyDescent="0.25">
      <c r="B483">
        <v>433</v>
      </c>
      <c r="C483" s="14">
        <v>227617.52657624305</v>
      </c>
    </row>
    <row r="484" spans="2:3" x14ac:dyDescent="0.25">
      <c r="B484">
        <v>434</v>
      </c>
      <c r="C484" s="14">
        <v>243752.53713732804</v>
      </c>
    </row>
    <row r="485" spans="2:3" x14ac:dyDescent="0.25">
      <c r="B485">
        <v>435</v>
      </c>
      <c r="C485" s="14">
        <v>177106.983589515</v>
      </c>
    </row>
    <row r="486" spans="2:3" x14ac:dyDescent="0.25">
      <c r="B486">
        <v>436</v>
      </c>
      <c r="C486" s="14">
        <v>146088.99805277679</v>
      </c>
    </row>
    <row r="487" spans="2:3" x14ac:dyDescent="0.25">
      <c r="B487">
        <v>437</v>
      </c>
      <c r="C487" s="14">
        <v>221529.49606637127</v>
      </c>
    </row>
    <row r="488" spans="2:3" x14ac:dyDescent="0.25">
      <c r="B488">
        <v>438</v>
      </c>
      <c r="C488" s="14">
        <v>65474.991411784249</v>
      </c>
    </row>
    <row r="489" spans="2:3" x14ac:dyDescent="0.25">
      <c r="B489">
        <v>439</v>
      </c>
      <c r="C489" s="14">
        <v>160679.91055671324</v>
      </c>
    </row>
    <row r="490" spans="2:3" x14ac:dyDescent="0.25">
      <c r="B490">
        <v>440</v>
      </c>
      <c r="C490" s="14">
        <v>252095.43348071788</v>
      </c>
    </row>
    <row r="491" spans="2:3" x14ac:dyDescent="0.25">
      <c r="B491">
        <v>441</v>
      </c>
      <c r="C491" s="14">
        <v>188034.21018691338</v>
      </c>
    </row>
    <row r="492" spans="2:3" x14ac:dyDescent="0.25">
      <c r="B492">
        <v>442</v>
      </c>
      <c r="C492" s="14">
        <v>272926.98253990547</v>
      </c>
    </row>
    <row r="493" spans="2:3" x14ac:dyDescent="0.25">
      <c r="B493">
        <v>443</v>
      </c>
      <c r="C493" s="14">
        <v>85028.863733557315</v>
      </c>
    </row>
    <row r="494" spans="2:3" x14ac:dyDescent="0.25">
      <c r="B494">
        <v>444</v>
      </c>
      <c r="C494" s="14">
        <v>204719.45116054465</v>
      </c>
    </row>
    <row r="495" spans="2:3" x14ac:dyDescent="0.25">
      <c r="B495">
        <v>445</v>
      </c>
      <c r="C495" s="14">
        <v>234314.30157186091</v>
      </c>
    </row>
    <row r="496" spans="2:3" x14ac:dyDescent="0.25">
      <c r="B496">
        <v>446</v>
      </c>
      <c r="C496" s="14">
        <v>137608.70548803842</v>
      </c>
    </row>
    <row r="497" spans="2:3" x14ac:dyDescent="0.25">
      <c r="B497">
        <v>447</v>
      </c>
      <c r="C497" s="14">
        <v>288038.46328168607</v>
      </c>
    </row>
    <row r="498" spans="2:3" x14ac:dyDescent="0.25">
      <c r="B498">
        <v>448</v>
      </c>
      <c r="C498" s="14">
        <v>218271.0965791769</v>
      </c>
    </row>
    <row r="499" spans="2:3" x14ac:dyDescent="0.25">
      <c r="B499">
        <v>449</v>
      </c>
      <c r="C499" s="14">
        <v>175438.45158025535</v>
      </c>
    </row>
    <row r="500" spans="2:3" x14ac:dyDescent="0.25">
      <c r="B500">
        <v>450</v>
      </c>
      <c r="C500" s="14">
        <v>114911.45801474624</v>
      </c>
    </row>
    <row r="501" spans="2:3" x14ac:dyDescent="0.25">
      <c r="B501">
        <v>451</v>
      </c>
      <c r="C501" s="14">
        <v>147766.41858686009</v>
      </c>
    </row>
    <row r="502" spans="2:3" x14ac:dyDescent="0.25">
      <c r="B502">
        <v>452</v>
      </c>
      <c r="C502" s="14">
        <v>141821.63888318793</v>
      </c>
    </row>
    <row r="503" spans="2:3" x14ac:dyDescent="0.25">
      <c r="B503">
        <v>453</v>
      </c>
      <c r="C503" s="14">
        <v>135321.6617387126</v>
      </c>
    </row>
    <row r="504" spans="2:3" x14ac:dyDescent="0.25">
      <c r="B504">
        <v>454</v>
      </c>
      <c r="C504" s="14">
        <v>194764.40313509456</v>
      </c>
    </row>
    <row r="505" spans="2:3" x14ac:dyDescent="0.25">
      <c r="B505">
        <v>455</v>
      </c>
      <c r="C505" s="14">
        <v>64652.314474538798</v>
      </c>
    </row>
    <row r="506" spans="2:3" x14ac:dyDescent="0.25">
      <c r="B506">
        <v>456</v>
      </c>
      <c r="C506" s="14">
        <v>213583.74979246265</v>
      </c>
    </row>
    <row r="507" spans="2:3" x14ac:dyDescent="0.25">
      <c r="B507">
        <v>457</v>
      </c>
      <c r="C507" s="14">
        <v>291504.39774792257</v>
      </c>
    </row>
    <row r="508" spans="2:3" x14ac:dyDescent="0.25">
      <c r="B508">
        <v>458</v>
      </c>
      <c r="C508" s="14">
        <v>131266.08064318186</v>
      </c>
    </row>
    <row r="509" spans="2:3" x14ac:dyDescent="0.25">
      <c r="B509">
        <v>459</v>
      </c>
      <c r="C509" s="14">
        <v>220205.36094576836</v>
      </c>
    </row>
    <row r="510" spans="2:3" x14ac:dyDescent="0.25">
      <c r="B510">
        <v>460</v>
      </c>
      <c r="C510" s="14">
        <v>197502.94313927938</v>
      </c>
    </row>
    <row r="511" spans="2:3" x14ac:dyDescent="0.25">
      <c r="B511">
        <v>461</v>
      </c>
      <c r="C511" s="14">
        <v>171197.8005139817</v>
      </c>
    </row>
    <row r="512" spans="2:3" x14ac:dyDescent="0.25">
      <c r="B512">
        <v>462</v>
      </c>
      <c r="C512" s="14">
        <v>225804.11547892581</v>
      </c>
    </row>
    <row r="513" spans="2:3" x14ac:dyDescent="0.25">
      <c r="B513">
        <v>463</v>
      </c>
      <c r="C513" s="14">
        <v>111407.85739971741</v>
      </c>
    </row>
    <row r="514" spans="2:3" x14ac:dyDescent="0.25">
      <c r="B514">
        <v>464</v>
      </c>
      <c r="C514" s="14">
        <v>114867.31260502141</v>
      </c>
    </row>
    <row r="515" spans="2:3" x14ac:dyDescent="0.25">
      <c r="B515">
        <v>465</v>
      </c>
      <c r="C515" s="14">
        <v>226973.93589026341</v>
      </c>
    </row>
    <row r="516" spans="2:3" x14ac:dyDescent="0.25">
      <c r="B516">
        <v>466</v>
      </c>
      <c r="C516" s="14">
        <v>123546.77068553814</v>
      </c>
    </row>
    <row r="517" spans="2:3" x14ac:dyDescent="0.25">
      <c r="B517">
        <v>467</v>
      </c>
      <c r="C517" s="14">
        <v>193461.56652176153</v>
      </c>
    </row>
    <row r="518" spans="2:3" x14ac:dyDescent="0.25">
      <c r="B518">
        <v>468</v>
      </c>
      <c r="C518" s="14">
        <v>239027.01387373608</v>
      </c>
    </row>
    <row r="519" spans="2:3" x14ac:dyDescent="0.25">
      <c r="B519">
        <v>469</v>
      </c>
      <c r="C519" s="14">
        <v>173843.80226344871</v>
      </c>
    </row>
    <row r="520" spans="2:3" x14ac:dyDescent="0.25">
      <c r="B520">
        <v>470</v>
      </c>
      <c r="C520" s="14">
        <v>221636.7125584188</v>
      </c>
    </row>
    <row r="521" spans="2:3" x14ac:dyDescent="0.25">
      <c r="B521">
        <v>471</v>
      </c>
      <c r="C521" s="14">
        <v>189056.5452075277</v>
      </c>
    </row>
    <row r="522" spans="2:3" x14ac:dyDescent="0.25">
      <c r="B522">
        <v>472</v>
      </c>
      <c r="C522" s="14">
        <v>235057.26959660387</v>
      </c>
    </row>
    <row r="523" spans="2:3" x14ac:dyDescent="0.25">
      <c r="B523">
        <v>473</v>
      </c>
      <c r="C523" s="14">
        <v>219495.261000611</v>
      </c>
    </row>
    <row r="524" spans="2:3" x14ac:dyDescent="0.25">
      <c r="B524">
        <v>474</v>
      </c>
      <c r="C524" s="14">
        <v>189530.20751939341</v>
      </c>
    </row>
    <row r="525" spans="2:3" x14ac:dyDescent="0.25">
      <c r="B525">
        <v>475</v>
      </c>
      <c r="C525" s="14">
        <v>151801.72237265721</v>
      </c>
    </row>
    <row r="526" spans="2:3" x14ac:dyDescent="0.25">
      <c r="B526">
        <v>476</v>
      </c>
      <c r="C526" s="14">
        <v>288435.05999170314</v>
      </c>
    </row>
    <row r="527" spans="2:3" x14ac:dyDescent="0.25">
      <c r="B527">
        <v>477</v>
      </c>
      <c r="C527" s="14">
        <v>136933.79611178846</v>
      </c>
    </row>
    <row r="528" spans="2:3" x14ac:dyDescent="0.25">
      <c r="B528">
        <v>478</v>
      </c>
      <c r="C528" s="14">
        <v>286178.32684948749</v>
      </c>
    </row>
    <row r="529" spans="2:3" x14ac:dyDescent="0.25">
      <c r="B529">
        <v>479</v>
      </c>
      <c r="C529" s="14">
        <v>188513.76468153557</v>
      </c>
    </row>
    <row r="530" spans="2:3" x14ac:dyDescent="0.25">
      <c r="B530">
        <v>480</v>
      </c>
      <c r="C530" s="14">
        <v>242388.43173862732</v>
      </c>
    </row>
    <row r="531" spans="2:3" x14ac:dyDescent="0.25">
      <c r="B531">
        <v>481</v>
      </c>
      <c r="C531" s="14">
        <v>243969.93116411543</v>
      </c>
    </row>
    <row r="532" spans="2:3" x14ac:dyDescent="0.25">
      <c r="B532">
        <v>482</v>
      </c>
      <c r="C532" s="14">
        <v>157786.09440687631</v>
      </c>
    </row>
    <row r="533" spans="2:3" x14ac:dyDescent="0.25">
      <c r="B533">
        <v>483</v>
      </c>
      <c r="C533" s="14">
        <v>138255.15412311361</v>
      </c>
    </row>
    <row r="534" spans="2:3" x14ac:dyDescent="0.25">
      <c r="B534">
        <v>484</v>
      </c>
      <c r="C534" s="14">
        <v>184440.12499422647</v>
      </c>
    </row>
    <row r="535" spans="2:3" x14ac:dyDescent="0.25">
      <c r="B535">
        <v>485</v>
      </c>
      <c r="C535" s="14">
        <v>201999.76041345493</v>
      </c>
    </row>
    <row r="536" spans="2:3" x14ac:dyDescent="0.25">
      <c r="B536">
        <v>486</v>
      </c>
      <c r="C536" s="14">
        <v>255028.64722677117</v>
      </c>
    </row>
    <row r="537" spans="2:3" x14ac:dyDescent="0.25">
      <c r="B537">
        <v>487</v>
      </c>
      <c r="C537" s="14">
        <v>201423.32316007238</v>
      </c>
    </row>
    <row r="538" spans="2:3" x14ac:dyDescent="0.25">
      <c r="B538">
        <v>488</v>
      </c>
      <c r="C538" s="14">
        <v>315139.64733415877</v>
      </c>
    </row>
    <row r="539" spans="2:3" x14ac:dyDescent="0.25">
      <c r="B539">
        <v>489</v>
      </c>
      <c r="C539" s="14">
        <v>170351.67859246925</v>
      </c>
    </row>
    <row r="540" spans="2:3" x14ac:dyDescent="0.25">
      <c r="B540">
        <v>490</v>
      </c>
      <c r="C540" s="14">
        <v>246203.04084340192</v>
      </c>
    </row>
    <row r="541" spans="2:3" x14ac:dyDescent="0.25">
      <c r="B541">
        <v>491</v>
      </c>
      <c r="C541" s="14">
        <v>204792.65182373382</v>
      </c>
    </row>
    <row r="542" spans="2:3" x14ac:dyDescent="0.25">
      <c r="B542">
        <v>492</v>
      </c>
      <c r="C542" s="14">
        <v>176274.10125701866</v>
      </c>
    </row>
    <row r="543" spans="2:3" x14ac:dyDescent="0.25">
      <c r="B543">
        <v>493</v>
      </c>
      <c r="C543" s="14">
        <v>48113.691909584464</v>
      </c>
    </row>
    <row r="544" spans="2:3" x14ac:dyDescent="0.25">
      <c r="B544">
        <v>494</v>
      </c>
      <c r="C544" s="14">
        <v>214649.83972433969</v>
      </c>
    </row>
    <row r="545" spans="2:3" x14ac:dyDescent="0.25">
      <c r="B545">
        <v>495</v>
      </c>
      <c r="C545" s="14">
        <v>231236.47951113305</v>
      </c>
    </row>
    <row r="546" spans="2:3" x14ac:dyDescent="0.25">
      <c r="B546">
        <v>496</v>
      </c>
      <c r="C546" s="14">
        <v>119734.51148931232</v>
      </c>
    </row>
    <row r="547" spans="2:3" x14ac:dyDescent="0.25">
      <c r="B547">
        <v>497</v>
      </c>
      <c r="C547" s="14">
        <v>102516.75070531481</v>
      </c>
    </row>
    <row r="548" spans="2:3" x14ac:dyDescent="0.25">
      <c r="B548">
        <v>498</v>
      </c>
      <c r="C548" s="14">
        <v>224488.29657414605</v>
      </c>
    </row>
    <row r="549" spans="2:3" x14ac:dyDescent="0.25">
      <c r="B549">
        <v>499</v>
      </c>
      <c r="C549" s="14">
        <v>147743.88109131571</v>
      </c>
    </row>
    <row r="550" spans="2:3" x14ac:dyDescent="0.25">
      <c r="B550">
        <v>500</v>
      </c>
      <c r="C550" s="14">
        <v>163802.88284690355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13"/>
  <sheetViews>
    <sheetView topLeftCell="H2" zoomScale="170" zoomScaleNormal="170" workbookViewId="0">
      <selection activeCell="Q12" sqref="Q12"/>
    </sheetView>
  </sheetViews>
  <sheetFormatPr defaultRowHeight="15" x14ac:dyDescent="0.25"/>
  <cols>
    <col min="6" max="6" width="12.7109375" customWidth="1"/>
    <col min="7" max="7" width="11.28515625" customWidth="1"/>
    <col min="12" max="12" width="14.85546875" bestFit="1" customWidth="1"/>
    <col min="15" max="15" width="13.140625" bestFit="1" customWidth="1"/>
    <col min="17" max="17" width="12.42578125" bestFit="1" customWidth="1"/>
  </cols>
  <sheetData>
    <row r="2" spans="3:17" x14ac:dyDescent="0.25">
      <c r="C2">
        <v>0.5</v>
      </c>
      <c r="E2" t="s">
        <v>20</v>
      </c>
      <c r="F2" t="s">
        <v>21</v>
      </c>
      <c r="G2" t="s">
        <v>22</v>
      </c>
      <c r="H2" t="s">
        <v>23</v>
      </c>
      <c r="L2" s="14">
        <v>1000000</v>
      </c>
      <c r="N2" t="s">
        <v>30</v>
      </c>
      <c r="P2" t="s">
        <v>31</v>
      </c>
    </row>
    <row r="3" spans="3:17" x14ac:dyDescent="0.25">
      <c r="C3">
        <f>C2*1.02</f>
        <v>0.51</v>
      </c>
      <c r="E3">
        <v>6</v>
      </c>
      <c r="F3">
        <v>0.02</v>
      </c>
      <c r="G3">
        <f>(1+F3)^E3-1</f>
        <v>0.12616241926400007</v>
      </c>
      <c r="H3" s="10">
        <f>G3</f>
        <v>0.12616241926400007</v>
      </c>
      <c r="K3">
        <v>1</v>
      </c>
      <c r="L3" s="14">
        <f>L2*1.05</f>
        <v>1050000</v>
      </c>
      <c r="N3">
        <v>1</v>
      </c>
      <c r="O3" s="14">
        <v>200000</v>
      </c>
      <c r="P3">
        <v>0.05</v>
      </c>
      <c r="Q3" s="16">
        <f>NPV(P3,O3)</f>
        <v>190476.19047619047</v>
      </c>
    </row>
    <row r="4" spans="3:17" x14ac:dyDescent="0.25">
      <c r="C4">
        <f>C3*1.02</f>
        <v>0.5202</v>
      </c>
      <c r="E4">
        <v>10</v>
      </c>
      <c r="F4">
        <v>0.03</v>
      </c>
      <c r="G4">
        <f>(1+F4)^E4-1</f>
        <v>0.34391637934412178</v>
      </c>
      <c r="H4" s="10">
        <f t="shared" ref="H4:H6" si="0">G4</f>
        <v>0.34391637934412178</v>
      </c>
      <c r="K4">
        <v>2</v>
      </c>
      <c r="L4" s="14">
        <f t="shared" ref="L4:L7" si="1">L3*1.05</f>
        <v>1102500</v>
      </c>
      <c r="N4">
        <v>2</v>
      </c>
      <c r="O4" s="14">
        <v>200000</v>
      </c>
      <c r="P4">
        <f>(1+0.05)^N4-1</f>
        <v>0.10250000000000004</v>
      </c>
      <c r="Q4" s="16">
        <f t="shared" ref="Q4:Q7" si="2">NPV(P4,O4)</f>
        <v>181405.89569160997</v>
      </c>
    </row>
    <row r="5" spans="3:17" x14ac:dyDescent="0.25">
      <c r="C5">
        <f t="shared" ref="C5:C8" si="3">C4*1.02</f>
        <v>0.53060399999999996</v>
      </c>
      <c r="E5">
        <v>30</v>
      </c>
      <c r="F5">
        <v>0.06</v>
      </c>
      <c r="G5">
        <f>(1+F5)^E5-1</f>
        <v>4.7434911729132594</v>
      </c>
      <c r="H5" s="10">
        <f t="shared" si="0"/>
        <v>4.7434911729132594</v>
      </c>
      <c r="K5">
        <v>3</v>
      </c>
      <c r="L5" s="14">
        <f t="shared" si="1"/>
        <v>1157625</v>
      </c>
      <c r="N5">
        <v>3</v>
      </c>
      <c r="O5" s="14">
        <v>200000</v>
      </c>
      <c r="P5">
        <f t="shared" ref="P5:P7" si="4">(1+0.05)^N5-1</f>
        <v>0.15762500000000013</v>
      </c>
      <c r="Q5" s="16">
        <f t="shared" si="2"/>
        <v>172767.51970629519</v>
      </c>
    </row>
    <row r="6" spans="3:17" x14ac:dyDescent="0.25">
      <c r="C6">
        <f t="shared" si="3"/>
        <v>0.54121607999999999</v>
      </c>
      <c r="E6">
        <v>0.5</v>
      </c>
      <c r="F6">
        <v>0.1</v>
      </c>
      <c r="G6">
        <f>(1+F6)^E6-1</f>
        <v>4.8808848170151631E-2</v>
      </c>
      <c r="H6" s="10">
        <f t="shared" si="0"/>
        <v>4.8808848170151631E-2</v>
      </c>
      <c r="K6">
        <v>4</v>
      </c>
      <c r="L6" s="14">
        <f t="shared" si="1"/>
        <v>1215506.25</v>
      </c>
      <c r="N6">
        <v>4</v>
      </c>
      <c r="O6" s="14">
        <v>200000</v>
      </c>
      <c r="P6">
        <f t="shared" si="4"/>
        <v>0.21550625000000001</v>
      </c>
      <c r="Q6" s="16">
        <f t="shared" si="2"/>
        <v>164540.4949583764</v>
      </c>
    </row>
    <row r="7" spans="3:17" x14ac:dyDescent="0.25">
      <c r="C7">
        <f t="shared" si="3"/>
        <v>0.55204040160000001</v>
      </c>
      <c r="K7">
        <v>5</v>
      </c>
      <c r="L7" s="14">
        <f t="shared" si="1"/>
        <v>1276281.5625</v>
      </c>
      <c r="N7">
        <v>5</v>
      </c>
      <c r="O7" s="14">
        <v>200000</v>
      </c>
      <c r="P7">
        <f t="shared" si="4"/>
        <v>0.27628156250000013</v>
      </c>
      <c r="Q7" s="16">
        <f t="shared" si="2"/>
        <v>156705.2332936918</v>
      </c>
    </row>
    <row r="8" spans="3:17" x14ac:dyDescent="0.25">
      <c r="C8">
        <f t="shared" si="3"/>
        <v>0.56308120963200003</v>
      </c>
    </row>
    <row r="9" spans="3:17" x14ac:dyDescent="0.25">
      <c r="K9" t="s">
        <v>28</v>
      </c>
      <c r="L9" s="15">
        <f>(1+0.05)^5-1</f>
        <v>0.27628156250000013</v>
      </c>
      <c r="Q9" s="16">
        <f>SUM(Q3:Q7)</f>
        <v>865895.33412616386</v>
      </c>
    </row>
    <row r="11" spans="3:17" x14ac:dyDescent="0.25">
      <c r="K11" t="s">
        <v>29</v>
      </c>
      <c r="L11" s="16">
        <f>NPV(L9,L7)</f>
        <v>999999.99999999988</v>
      </c>
      <c r="Q11" s="16">
        <f>NPV(0.05,O3:O7)</f>
        <v>865895.33412616386</v>
      </c>
    </row>
    <row r="13" spans="3:17" x14ac:dyDescent="0.25">
      <c r="L13" s="16">
        <f>NPV(L9,1200000)</f>
        <v>940231.39976215072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lemo1946</dc:creator>
  <cp:lastModifiedBy>LeMoyne College</cp:lastModifiedBy>
  <dcterms:created xsi:type="dcterms:W3CDTF">2014-01-23T17:16:41Z</dcterms:created>
  <dcterms:modified xsi:type="dcterms:W3CDTF">2015-03-17T14:24:37Z</dcterms:modified>
</cp:coreProperties>
</file>