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<sst xmlns="http://schemas.openxmlformats.org/spreadsheetml/2006/main" count="40" uniqueCount="37">
  <si>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Parameters</t>
  </si>
  <si>
    <t>Initial Value of Truck</t>
  </si>
  <si>
    <t>Salvage Value</t>
  </si>
  <si>
    <t>Corp Tax Rate</t>
  </si>
  <si>
    <t>Depreciation</t>
  </si>
  <si>
    <t>Insurance and Reg</t>
  </si>
  <si>
    <t>Whole Sale Value</t>
  </si>
  <si>
    <t>Cost of Capital</t>
  </si>
  <si>
    <t>Cost of Fuel /Mile</t>
  </si>
  <si>
    <t>Main. &amp; Tire Cost/Mile</t>
  </si>
  <si>
    <t>Driver Wage/Hour</t>
  </si>
  <si>
    <t>Benefit/Hour</t>
  </si>
  <si>
    <t>Driver Hours/Day</t>
  </si>
  <si>
    <t>Cash Flow Model</t>
  </si>
  <si>
    <t>Intial investment</t>
  </si>
  <si>
    <t>Depreciation Tax Shield</t>
  </si>
  <si>
    <t>Insurance and Registration</t>
  </si>
  <si>
    <t>Ins and Reg Tax Shield</t>
  </si>
  <si>
    <t>Truck</t>
  </si>
  <si>
    <t>Resale Value</t>
  </si>
  <si>
    <t>Salvage Tax Shield</t>
  </si>
  <si>
    <t xml:space="preserve">Total </t>
  </si>
  <si>
    <t>Net Present Value</t>
  </si>
  <si>
    <t>Equivalent per year</t>
  </si>
  <si>
    <t>Equivalent per week</t>
  </si>
  <si>
    <t>Milage</t>
  </si>
  <si>
    <t>Fuel</t>
  </si>
  <si>
    <t>before tax</t>
  </si>
  <si>
    <t>after tax</t>
  </si>
  <si>
    <t>main &amp; tire</t>
  </si>
  <si>
    <t>Total</t>
  </si>
  <si>
    <t>per mile</t>
  </si>
  <si>
    <t>Driver</t>
  </si>
  <si>
    <t>Wage</t>
  </si>
  <si>
    <t>Benefits</t>
  </si>
  <si>
    <t>per day</t>
  </si>
  <si>
    <t>per week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</si>
</sst>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.000_);[Red]\(&quot;$&quot;#,##0.000\)"/>
    <numFmt numFmtId="166" formatCode="0.000000"/>
    <numFmt numFmtId="167" formatCode="0.00000"/>
    <numFmt numFmtId="168" formatCode="0.0000"/>
    <numFmt numFmtId="169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" borderId="0" xfId="0" applyFill="1" applyAlignment="1">
      <alignment/>
    </xf>
    <xf numFmtId="168" fontId="0" fillId="3" borderId="0" xfId="0" applyNumberFormat="1" applyFill="1" applyAlignment="1">
      <alignment/>
    </xf>
    <xf numFmtId="8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150" zoomScaleNormal="150" workbookViewId="0" topLeftCell="A22">
      <selection activeCell="F18" sqref="F18"/>
    </sheetView>
  </sheetViews>
  <sheetFormatPr defaultColWidth="9.140625" defaultRowHeight="12.75"/>
  <cols>
    <col min="2" max="2" width="23.421875" style="0" bestFit="1" customWidth="1"/>
    <col min="3" max="3" width="11.7109375" style="0" bestFit="1" customWidth="1"/>
    <col min="11" max="11" width="19.7109375" style="0" bestFit="1" customWidth="1"/>
  </cols>
  <sheetData>
    <row r="1" spans="1:11" ht="12.75">
      <c r="A1" t="s">
        <v>13</v>
      </c>
      <c r="K1" t="s">
        <v>0</v>
      </c>
    </row>
    <row r="2" ht="15.75">
      <c r="B2" s="3" t="s">
        <v>18</v>
      </c>
    </row>
    <row r="3" spans="11:12" ht="12.75">
      <c r="K3" t="s">
        <v>1</v>
      </c>
      <c r="L3" s="1">
        <v>39000</v>
      </c>
    </row>
    <row r="4" spans="3:12" ht="12.75">
      <c r="C4">
        <v>0</v>
      </c>
      <c r="D4">
        <v>1</v>
      </c>
      <c r="E4">
        <v>2</v>
      </c>
      <c r="F4">
        <v>3</v>
      </c>
      <c r="G4">
        <v>4</v>
      </c>
      <c r="H4">
        <v>5</v>
      </c>
      <c r="K4" t="s">
        <v>2</v>
      </c>
      <c r="L4" s="1">
        <v>7800</v>
      </c>
    </row>
    <row r="5" spans="2:12" ht="12.75">
      <c r="B5" t="s">
        <v>14</v>
      </c>
      <c r="C5">
        <f>-L3</f>
        <v>-39000</v>
      </c>
      <c r="K5" t="s">
        <v>3</v>
      </c>
      <c r="L5" s="1">
        <v>0.45</v>
      </c>
    </row>
    <row r="6" spans="2:12" ht="12.75">
      <c r="B6" t="s">
        <v>15</v>
      </c>
      <c r="D6">
        <f>$L6*$L5</f>
        <v>2808</v>
      </c>
      <c r="E6">
        <f>$L6*$L5</f>
        <v>2808</v>
      </c>
      <c r="F6">
        <f>$L6*$L5</f>
        <v>2808</v>
      </c>
      <c r="G6">
        <f>$L6*$L5</f>
        <v>2808</v>
      </c>
      <c r="H6">
        <f>$L6*$L5</f>
        <v>2808</v>
      </c>
      <c r="K6" t="s">
        <v>4</v>
      </c>
      <c r="L6" s="1">
        <f>(L3-L4)/5</f>
        <v>6240</v>
      </c>
    </row>
    <row r="7" spans="2:12" ht="12.75">
      <c r="B7" t="s">
        <v>16</v>
      </c>
      <c r="C7">
        <f>-$L7</f>
        <v>-2300</v>
      </c>
      <c r="D7">
        <f>-$L7</f>
        <v>-2300</v>
      </c>
      <c r="E7">
        <f>-$L7</f>
        <v>-2300</v>
      </c>
      <c r="F7">
        <f>-$L7</f>
        <v>-2300</v>
      </c>
      <c r="G7">
        <f>-$L7</f>
        <v>-2300</v>
      </c>
      <c r="K7" t="s">
        <v>5</v>
      </c>
      <c r="L7" s="1">
        <v>2300</v>
      </c>
    </row>
    <row r="8" spans="2:12" ht="12.75">
      <c r="B8" t="s">
        <v>17</v>
      </c>
      <c r="D8">
        <f>-C7*$L5</f>
        <v>1035</v>
      </c>
      <c r="E8">
        <f>-D7*$L5</f>
        <v>1035</v>
      </c>
      <c r="F8">
        <f>-E7*$L5</f>
        <v>1035</v>
      </c>
      <c r="G8">
        <f>-F7*$L5</f>
        <v>1035</v>
      </c>
      <c r="H8">
        <f>-G7*$L5</f>
        <v>1035</v>
      </c>
      <c r="K8" t="s">
        <v>6</v>
      </c>
      <c r="L8" s="1">
        <v>7000</v>
      </c>
    </row>
    <row r="9" spans="2:12" ht="12.75">
      <c r="B9" t="s">
        <v>19</v>
      </c>
      <c r="H9">
        <f>L8</f>
        <v>7000</v>
      </c>
      <c r="K9" t="s">
        <v>7</v>
      </c>
      <c r="L9" s="1">
        <v>0.15</v>
      </c>
    </row>
    <row r="10" spans="2:12" ht="12.75">
      <c r="B10" t="s">
        <v>20</v>
      </c>
      <c r="H10">
        <f>(L4-L8)*L5</f>
        <v>360</v>
      </c>
      <c r="K10" t="s">
        <v>8</v>
      </c>
      <c r="L10" s="1">
        <v>0.125</v>
      </c>
    </row>
    <row r="11" spans="11:12" ht="12.75">
      <c r="K11" t="s">
        <v>9</v>
      </c>
      <c r="L11" s="1">
        <v>0.12</v>
      </c>
    </row>
    <row r="12" spans="2:12" ht="12.75">
      <c r="B12" t="s">
        <v>21</v>
      </c>
      <c r="C12">
        <f>SUM(C5:C10)</f>
        <v>-41300</v>
      </c>
      <c r="D12">
        <f>SUM(D5:D10)</f>
        <v>1543</v>
      </c>
      <c r="E12">
        <f>SUM(E5:E10)</f>
        <v>1543</v>
      </c>
      <c r="F12">
        <f>SUM(F5:F10)</f>
        <v>1543</v>
      </c>
      <c r="G12">
        <f>SUM(G5:G10)</f>
        <v>1543</v>
      </c>
      <c r="H12">
        <f>SUM(H5:H10)</f>
        <v>11203</v>
      </c>
      <c r="K12" t="s">
        <v>10</v>
      </c>
      <c r="L12" s="1">
        <v>13</v>
      </c>
    </row>
    <row r="13" spans="11:12" ht="12.75">
      <c r="K13" t="s">
        <v>11</v>
      </c>
      <c r="L13" s="1">
        <f>0.15*L12</f>
        <v>1.95</v>
      </c>
    </row>
    <row r="14" spans="11:12" ht="12.75">
      <c r="K14" t="s">
        <v>12</v>
      </c>
      <c r="L14" s="1">
        <v>10</v>
      </c>
    </row>
    <row r="15" spans="2:3" ht="12.75">
      <c r="B15" t="s">
        <v>22</v>
      </c>
      <c r="C15" s="2">
        <f>NPV(L9,D12:H12)+C12</f>
        <v>-31324.897420786925</v>
      </c>
    </row>
    <row r="17" spans="2:3" ht="12.75">
      <c r="B17" t="s">
        <v>23</v>
      </c>
      <c r="C17" s="2">
        <f>PMT(L9,5,C15)</f>
        <v>9344.704079882758</v>
      </c>
    </row>
    <row r="18" spans="2:4" ht="12.75">
      <c r="B18" t="s">
        <v>24</v>
      </c>
      <c r="C18" s="6">
        <f>-PMT(L9/52,52,C17)</f>
        <v>193.7791906315772</v>
      </c>
      <c r="D18" t="s">
        <v>36</v>
      </c>
    </row>
    <row r="21" ht="15.75">
      <c r="B21" s="3" t="s">
        <v>25</v>
      </c>
    </row>
    <row r="22" spans="3:4" ht="12.75">
      <c r="C22" t="s">
        <v>27</v>
      </c>
      <c r="D22" t="s">
        <v>28</v>
      </c>
    </row>
    <row r="23" spans="2:4" ht="12.75">
      <c r="B23" t="s">
        <v>26</v>
      </c>
      <c r="C23">
        <f>L10</f>
        <v>0.125</v>
      </c>
      <c r="D23">
        <f>(1-$L$5)*C23</f>
        <v>0.06875</v>
      </c>
    </row>
    <row r="24" spans="2:4" ht="12.75">
      <c r="B24" t="s">
        <v>29</v>
      </c>
      <c r="C24">
        <f>L11</f>
        <v>0.12</v>
      </c>
      <c r="D24">
        <f>(1-$L$5)*C24</f>
        <v>0.066</v>
      </c>
    </row>
    <row r="26" spans="3:5" ht="12.75">
      <c r="C26" t="s">
        <v>30</v>
      </c>
      <c r="D26" s="5">
        <f>D23+D24</f>
        <v>0.13475</v>
      </c>
      <c r="E26" t="s">
        <v>31</v>
      </c>
    </row>
    <row r="29" ht="15.75">
      <c r="B29" s="3" t="s">
        <v>32</v>
      </c>
    </row>
    <row r="30" spans="3:4" ht="12.75">
      <c r="C30" t="s">
        <v>27</v>
      </c>
      <c r="D30" t="s">
        <v>28</v>
      </c>
    </row>
    <row r="31" spans="2:4" ht="12.75">
      <c r="B31" t="s">
        <v>33</v>
      </c>
      <c r="C31">
        <f>L12</f>
        <v>13</v>
      </c>
      <c r="D31">
        <f>(1-$L$5)*C31</f>
        <v>7.15</v>
      </c>
    </row>
    <row r="32" spans="2:4" ht="12.75">
      <c r="B32" t="s">
        <v>34</v>
      </c>
      <c r="C32">
        <f>L13</f>
        <v>1.95</v>
      </c>
      <c r="D32">
        <f>(1-$L$5)*C32</f>
        <v>1.0725</v>
      </c>
    </row>
    <row r="34" spans="3:5" ht="12.75">
      <c r="C34" t="s">
        <v>30</v>
      </c>
      <c r="D34" s="4">
        <f>(D31+D32)*L14</f>
        <v>82.225</v>
      </c>
      <c r="E34" t="s">
        <v>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2005-10-18T15:57:43Z</dcterms:created>
  <dcterms:modified xsi:type="dcterms:W3CDTF">2005-10-18T16:32:36Z</dcterms:modified>
  <cp:category/>
  <cp:version/>
  <cp:contentType/>
  <cp:contentStatus/>
</cp:coreProperties>
</file>