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AP # 1 with Q8" sheetId="1" r:id="rId1"/>
    <sheet name="AP # 1 wo Q8" sheetId="2" r:id="rId2"/>
    <sheet name="Ap # 2" sheetId="3" r:id="rId3"/>
    <sheet name="AP # 3" sheetId="4" r:id="rId4"/>
  </sheets>
  <definedNames>
    <definedName name="solver_adj" localSheetId="0" hidden="1">'AP # 1 with Q8'!$B$21:$D$28</definedName>
    <definedName name="solver_adj" localSheetId="1" hidden="1">'AP # 1 wo Q8'!$B$21:$D$28</definedName>
    <definedName name="solver_adj" localSheetId="2" hidden="1">'Ap # 2'!$B$21:$D$24</definedName>
    <definedName name="solver_adj" localSheetId="3" hidden="1">'AP # 3'!$C$21:$D$24</definedName>
    <definedName name="solver_cvg" localSheetId="0" hidden="1">0.001</definedName>
    <definedName name="solver_cvg" localSheetId="1" hidden="1">0.001</definedName>
    <definedName name="solver_cvg" localSheetId="2" hidden="1">0.001</definedName>
    <definedName name="solver_cvg" localSheetId="3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lhs1" localSheetId="0" hidden="1">'AP # 1 with Q8'!$B$21:$B$28</definedName>
    <definedName name="solver_lhs1" localSheetId="1" hidden="1">'AP # 1 wo Q8'!$B$21:$B$28</definedName>
    <definedName name="solver_lhs1" localSheetId="2" hidden="1">'Ap # 2'!$B$21:$B$24</definedName>
    <definedName name="solver_lhs1" localSheetId="3" hidden="1">'AP # 3'!$B$37:$B$40</definedName>
    <definedName name="solver_lhs2" localSheetId="0" hidden="1">'AP # 1 with Q8'!$C$21:$C$28</definedName>
    <definedName name="solver_lhs2" localSheetId="1" hidden="1">'AP # 1 wo Q8'!$C$21:$C$28</definedName>
    <definedName name="solver_lhs2" localSheetId="2" hidden="1">'Ap # 2'!$C$21:$C$24</definedName>
    <definedName name="solver_lhs2" localSheetId="3" hidden="1">'AP # 3'!$C$21:$C$24</definedName>
    <definedName name="solver_lhs3" localSheetId="0" hidden="1">'AP # 1 with Q8'!$B$37:$B$44</definedName>
    <definedName name="solver_lhs3" localSheetId="1" hidden="1">'AP # 1 wo Q8'!$B$37:$B$44</definedName>
    <definedName name="solver_lhs3" localSheetId="2" hidden="1">'Ap # 2'!$B$37:$B$40</definedName>
    <definedName name="solver_lhs3" localSheetId="3" hidden="1">'AP # 3'!$D$24</definedName>
    <definedName name="solver_lhs4" localSheetId="0" hidden="1">'AP # 1 with Q8'!$B$28</definedName>
    <definedName name="solver_lhs4" localSheetId="1" hidden="1">'AP # 1 wo Q8'!$B$28</definedName>
    <definedName name="solver_lhs4" localSheetId="2" hidden="1">'Ap # 2'!$D$24</definedName>
    <definedName name="solver_lhs4" localSheetId="3" hidden="1">'AP # 3'!$D$24</definedName>
    <definedName name="solver_lhs5" localSheetId="0" hidden="1">'AP # 1 with Q8'!$C$28</definedName>
    <definedName name="solver_lhs5" localSheetId="1" hidden="1">'AP # 1 wo Q8'!$C$28</definedName>
    <definedName name="solver_lhs5" localSheetId="2" hidden="1">'Ap # 2'!$C$28</definedName>
    <definedName name="solver_lhs5" localSheetId="3" hidden="1">'AP # 3'!$C$28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lin" localSheetId="3" hidden="1">1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um" localSheetId="0" hidden="1">3</definedName>
    <definedName name="solver_num" localSheetId="1" hidden="1">3</definedName>
    <definedName name="solver_num" localSheetId="2" hidden="1">4</definedName>
    <definedName name="solver_num" localSheetId="3" hidden="1">3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0" hidden="1">'AP # 1 with Q8'!$F$37</definedName>
    <definedName name="solver_opt" localSheetId="1" hidden="1">'AP # 1 wo Q8'!$F$37</definedName>
    <definedName name="solver_opt" localSheetId="2" hidden="1">'Ap # 2'!$F$37</definedName>
    <definedName name="solver_opt" localSheetId="3" hidden="1">'AP # 3'!$F$37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el1" localSheetId="0" hidden="1">1</definedName>
    <definedName name="solver_rel1" localSheetId="1" hidden="1">1</definedName>
    <definedName name="solver_rel1" localSheetId="2" hidden="1">1</definedName>
    <definedName name="solver_rel1" localSheetId="3" hidden="1">2</definedName>
    <definedName name="solver_rel2" localSheetId="0" hidden="1">1</definedName>
    <definedName name="solver_rel2" localSheetId="1" hidden="1">1</definedName>
    <definedName name="solver_rel2" localSheetId="2" hidden="1">1</definedName>
    <definedName name="solver_rel2" localSheetId="3" hidden="1">1</definedName>
    <definedName name="solver_rel3" localSheetId="0" hidden="1">2</definedName>
    <definedName name="solver_rel3" localSheetId="1" hidden="1">2</definedName>
    <definedName name="solver_rel3" localSheetId="2" hidden="1">2</definedName>
    <definedName name="solver_rel3" localSheetId="3" hidden="1">3</definedName>
    <definedName name="solver_rel4" localSheetId="0" hidden="1">2</definedName>
    <definedName name="solver_rel4" localSheetId="1" hidden="1">2</definedName>
    <definedName name="solver_rel4" localSheetId="2" hidden="1">2</definedName>
    <definedName name="solver_rel4" localSheetId="3" hidden="1">3</definedName>
    <definedName name="solver_rel5" localSheetId="0" hidden="1">2</definedName>
    <definedName name="solver_rel5" localSheetId="1" hidden="1">2</definedName>
    <definedName name="solver_rel5" localSheetId="2" hidden="1">2</definedName>
    <definedName name="solver_rel5" localSheetId="3" hidden="1">2</definedName>
    <definedName name="solver_rhs1" localSheetId="0" hidden="1">'AP # 1 with Q8'!$C$3:$C$10</definedName>
    <definedName name="solver_rhs1" localSheetId="1" hidden="1">'AP # 1 wo Q8'!$C$3:$C$10</definedName>
    <definedName name="solver_rhs1" localSheetId="2" hidden="1">'Ap # 2'!$C$3:$C$6</definedName>
    <definedName name="solver_rhs1" localSheetId="3" hidden="1">'AP # 3'!$B$3:$B$6</definedName>
    <definedName name="solver_rhs2" localSheetId="0" hidden="1">'AP # 1 with Q8'!$D$3:$D$10</definedName>
    <definedName name="solver_rhs2" localSheetId="1" hidden="1">'AP # 1 wo Q8'!$D$3:$D$10</definedName>
    <definedName name="solver_rhs2" localSheetId="2" hidden="1">'Ap # 2'!$D$3:$D$6</definedName>
    <definedName name="solver_rhs2" localSheetId="3" hidden="1">'AP # 3'!$C$3:$C$6</definedName>
    <definedName name="solver_rhs3" localSheetId="0" hidden="1">'AP # 1 with Q8'!$B$3:$B$10</definedName>
    <definedName name="solver_rhs3" localSheetId="1" hidden="1">'AP # 1 wo Q8'!$B$3:$B$10</definedName>
    <definedName name="solver_rhs3" localSheetId="2" hidden="1">'Ap # 2'!$B$3:$B$6</definedName>
    <definedName name="solver_rhs3" localSheetId="3" hidden="1">'AP # 3'!$L$3</definedName>
    <definedName name="solver_rhs4" localSheetId="0" hidden="1">0</definedName>
    <definedName name="solver_rhs4" localSheetId="1" hidden="1">0</definedName>
    <definedName name="solver_rhs4" localSheetId="2" hidden="1">'Ap # 2'!$D$20</definedName>
    <definedName name="solver_rhs4" localSheetId="3" hidden="1">500</definedName>
    <definedName name="solver_rhs5" localSheetId="0" hidden="1">0</definedName>
    <definedName name="solver_rhs5" localSheetId="1" hidden="1">0</definedName>
    <definedName name="solver_rhs5" localSheetId="2" hidden="1">0</definedName>
    <definedName name="solver_rhs5" localSheetId="3" hidden="1">0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<sst xmlns="http://schemas.openxmlformats.org/spreadsheetml/2006/main" count="72" uniqueCount="17">
  <si>
    <t>Data</t>
  </si>
  <si>
    <t>Costs</t>
  </si>
  <si>
    <t>Quarter</t>
  </si>
  <si>
    <t>Demand</t>
  </si>
  <si>
    <t>Reg Cap</t>
  </si>
  <si>
    <t>OT Cap</t>
  </si>
  <si>
    <t>RT Prod</t>
  </si>
  <si>
    <t>OT Prod</t>
  </si>
  <si>
    <t>Inventory</t>
  </si>
  <si>
    <t>Decision Variables</t>
  </si>
  <si>
    <t>initial</t>
  </si>
  <si>
    <t>Model Output</t>
  </si>
  <si>
    <t>Dem Bal</t>
  </si>
  <si>
    <t>Total Costs</t>
  </si>
  <si>
    <t>Ending Inventory</t>
  </si>
  <si>
    <t>Min</t>
  </si>
  <si>
    <t>increase in cost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</si>
</sst>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</numFmts>
  <fonts count="1"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4">
      <selection activeCell="J39" sqref="J39"/>
    </sheetView>
  </sheetViews>
  <sheetFormatPr defaultColWidth="9.140625" defaultRowHeight="12.75"/>
  <sheetData>
    <row r="1" spans="1:7" ht="12.75">
      <c r="A1" t="s">
        <v>0</v>
      </c>
      <c r="G1" t="s">
        <v>1</v>
      </c>
    </row>
    <row r="2" spans="1:8" ht="12.75">
      <c r="A2" t="s">
        <v>2</v>
      </c>
      <c r="B2" t="s">
        <v>3</v>
      </c>
      <c r="C2" t="s">
        <v>4</v>
      </c>
      <c r="D2" t="s">
        <v>5</v>
      </c>
      <c r="F2" t="s">
        <v>6</v>
      </c>
      <c r="G2" t="s">
        <v>7</v>
      </c>
      <c r="H2" t="s">
        <v>8</v>
      </c>
    </row>
    <row r="3" spans="1:8" ht="12.75">
      <c r="A3">
        <v>1</v>
      </c>
      <c r="B3" s="1">
        <v>5000</v>
      </c>
      <c r="C3" s="1">
        <v>8000</v>
      </c>
      <c r="D3" s="1">
        <f aca="true" t="shared" si="0" ref="D3:D10">0.25*C3</f>
        <v>2000</v>
      </c>
      <c r="F3" s="1">
        <v>25</v>
      </c>
      <c r="G3" s="1">
        <v>33</v>
      </c>
      <c r="H3" s="1">
        <v>4</v>
      </c>
    </row>
    <row r="4" spans="1:8" ht="12.75">
      <c r="A4">
        <v>2</v>
      </c>
      <c r="B4" s="1">
        <v>7500</v>
      </c>
      <c r="C4" s="1">
        <v>8000</v>
      </c>
      <c r="D4" s="1">
        <f t="shared" si="0"/>
        <v>2000</v>
      </c>
      <c r="F4" s="1">
        <v>25</v>
      </c>
      <c r="G4" s="1">
        <v>33</v>
      </c>
      <c r="H4" s="1">
        <v>4</v>
      </c>
    </row>
    <row r="5" spans="1:8" ht="12.75">
      <c r="A5">
        <v>3</v>
      </c>
      <c r="B5" s="1">
        <v>15000</v>
      </c>
      <c r="C5" s="1">
        <v>8000</v>
      </c>
      <c r="D5" s="1">
        <f t="shared" si="0"/>
        <v>2000</v>
      </c>
      <c r="F5" s="1">
        <v>25</v>
      </c>
      <c r="G5" s="1">
        <v>33</v>
      </c>
      <c r="H5" s="1">
        <v>4</v>
      </c>
    </row>
    <row r="6" spans="1:8" ht="12.75">
      <c r="A6">
        <v>4</v>
      </c>
      <c r="B6" s="1">
        <v>5000</v>
      </c>
      <c r="C6" s="1">
        <v>8000</v>
      </c>
      <c r="D6" s="1">
        <f t="shared" si="0"/>
        <v>2000</v>
      </c>
      <c r="F6" s="1">
        <v>25</v>
      </c>
      <c r="G6" s="1">
        <v>33</v>
      </c>
      <c r="H6" s="1">
        <v>4</v>
      </c>
    </row>
    <row r="7" spans="1:8" ht="12.75">
      <c r="A7">
        <v>5</v>
      </c>
      <c r="B7" s="1">
        <v>6000</v>
      </c>
      <c r="C7" s="1">
        <v>8000</v>
      </c>
      <c r="D7" s="1">
        <f t="shared" si="0"/>
        <v>2000</v>
      </c>
      <c r="F7" s="1">
        <v>25</v>
      </c>
      <c r="G7" s="1">
        <v>33</v>
      </c>
      <c r="H7" s="1">
        <v>4</v>
      </c>
    </row>
    <row r="8" spans="1:8" ht="12.75">
      <c r="A8">
        <v>6</v>
      </c>
      <c r="B8" s="1">
        <v>8000</v>
      </c>
      <c r="C8" s="1">
        <v>8000</v>
      </c>
      <c r="D8" s="1">
        <f t="shared" si="0"/>
        <v>2000</v>
      </c>
      <c r="F8" s="1">
        <v>25</v>
      </c>
      <c r="G8" s="1">
        <v>33</v>
      </c>
      <c r="H8" s="1">
        <v>4</v>
      </c>
    </row>
    <row r="9" spans="1:8" ht="12.75">
      <c r="A9">
        <v>7</v>
      </c>
      <c r="B9" s="1">
        <v>16000</v>
      </c>
      <c r="C9" s="1">
        <v>8000</v>
      </c>
      <c r="D9" s="1">
        <f t="shared" si="0"/>
        <v>2000</v>
      </c>
      <c r="F9" s="1">
        <v>25</v>
      </c>
      <c r="G9" s="1">
        <v>33</v>
      </c>
      <c r="H9" s="1">
        <v>4</v>
      </c>
    </row>
    <row r="10" spans="1:8" ht="12.75">
      <c r="A10">
        <v>8</v>
      </c>
      <c r="B10" s="1">
        <v>5500</v>
      </c>
      <c r="C10" s="1">
        <v>8000</v>
      </c>
      <c r="D10" s="1">
        <f t="shared" si="0"/>
        <v>2000</v>
      </c>
      <c r="F10" s="1">
        <v>25</v>
      </c>
      <c r="G10" s="1">
        <v>33</v>
      </c>
      <c r="H10" s="1">
        <v>4</v>
      </c>
    </row>
    <row r="18" ht="12.75">
      <c r="A18" t="s">
        <v>9</v>
      </c>
    </row>
    <row r="19" spans="2:4" ht="12.75">
      <c r="B19" t="s">
        <v>6</v>
      </c>
      <c r="C19" t="s">
        <v>7</v>
      </c>
      <c r="D19" t="s">
        <v>8</v>
      </c>
    </row>
    <row r="20" spans="1:4" ht="12.75">
      <c r="A20" t="s">
        <v>10</v>
      </c>
      <c r="D20" s="1">
        <v>1000</v>
      </c>
    </row>
    <row r="21" spans="1:4" ht="12.75">
      <c r="A21">
        <v>1</v>
      </c>
      <c r="B21" s="2">
        <v>8000</v>
      </c>
      <c r="C21" s="2">
        <v>0</v>
      </c>
      <c r="D21" s="2">
        <v>4000</v>
      </c>
    </row>
    <row r="22" spans="1:4" ht="12.75">
      <c r="A22">
        <v>2</v>
      </c>
      <c r="B22" s="2">
        <v>8000</v>
      </c>
      <c r="C22" s="2">
        <v>499.99999998738605</v>
      </c>
      <c r="D22" s="2">
        <v>4999.9999999879</v>
      </c>
    </row>
    <row r="23" spans="1:4" ht="12.75">
      <c r="A23">
        <v>3</v>
      </c>
      <c r="B23" s="2">
        <v>8000</v>
      </c>
      <c r="C23" s="2">
        <v>2000</v>
      </c>
      <c r="D23" s="2">
        <v>0</v>
      </c>
    </row>
    <row r="24" spans="1:4" ht="12.75">
      <c r="A24">
        <v>4</v>
      </c>
      <c r="B24" s="2">
        <v>8000</v>
      </c>
      <c r="C24" s="2">
        <v>0</v>
      </c>
      <c r="D24" s="2">
        <v>2999.9999999797164</v>
      </c>
    </row>
    <row r="25" spans="1:4" ht="12.75">
      <c r="A25">
        <v>5</v>
      </c>
      <c r="B25" s="2">
        <v>8000</v>
      </c>
      <c r="C25" s="2">
        <v>0</v>
      </c>
      <c r="D25" s="2">
        <v>4999.999999970664</v>
      </c>
    </row>
    <row r="26" spans="1:4" ht="12.75">
      <c r="A26">
        <v>6</v>
      </c>
      <c r="B26" s="2">
        <v>8000</v>
      </c>
      <c r="C26" s="2">
        <v>1000.0000000374139</v>
      </c>
      <c r="D26" s="2">
        <v>6000.000000002949</v>
      </c>
    </row>
    <row r="27" spans="1:4" ht="12.75">
      <c r="A27">
        <v>7</v>
      </c>
      <c r="B27" s="2">
        <v>8000</v>
      </c>
      <c r="C27" s="2">
        <v>2000</v>
      </c>
      <c r="D27" s="2">
        <v>0</v>
      </c>
    </row>
    <row r="28" spans="1:4" ht="12.75">
      <c r="A28">
        <v>8</v>
      </c>
      <c r="B28" s="2">
        <v>5499.9999998817675</v>
      </c>
      <c r="C28" s="2">
        <v>0</v>
      </c>
      <c r="D28" s="2">
        <v>0</v>
      </c>
    </row>
    <row r="35" ht="12.75">
      <c r="A35" t="s">
        <v>11</v>
      </c>
    </row>
    <row r="36" spans="1:2" ht="12.75">
      <c r="A36" t="s">
        <v>2</v>
      </c>
      <c r="B36" t="s">
        <v>12</v>
      </c>
    </row>
    <row r="37" spans="1:6" ht="12.75">
      <c r="A37">
        <v>1</v>
      </c>
      <c r="B37" s="3">
        <f aca="true" t="shared" si="1" ref="B37:B44">D20+B21+C21-D21</f>
        <v>5000</v>
      </c>
      <c r="D37" t="s">
        <v>13</v>
      </c>
      <c r="F37" s="4">
        <f>SUMPRODUCT(B21:D28,F3:H10)</f>
        <v>1810999.9999976277</v>
      </c>
    </row>
    <row r="38" spans="1:2" ht="12.75">
      <c r="A38">
        <v>2</v>
      </c>
      <c r="B38" s="3">
        <f t="shared" si="1"/>
        <v>7499.999999999485</v>
      </c>
    </row>
    <row r="39" spans="1:2" ht="12.75">
      <c r="A39">
        <v>3</v>
      </c>
      <c r="B39" s="3">
        <f t="shared" si="1"/>
        <v>14999.9999999879</v>
      </c>
    </row>
    <row r="40" spans="1:2" ht="12.75">
      <c r="A40">
        <v>4</v>
      </c>
      <c r="B40" s="3">
        <f t="shared" si="1"/>
        <v>5000.000000020284</v>
      </c>
    </row>
    <row r="41" spans="1:2" ht="12.75">
      <c r="A41">
        <v>5</v>
      </c>
      <c r="B41" s="3">
        <f t="shared" si="1"/>
        <v>6000.000000009052</v>
      </c>
    </row>
    <row r="42" spans="1:2" ht="12.75">
      <c r="A42">
        <v>6</v>
      </c>
      <c r="B42" s="3">
        <f t="shared" si="1"/>
        <v>8000.000000005128</v>
      </c>
    </row>
    <row r="43" spans="1:2" ht="12.75">
      <c r="A43">
        <v>7</v>
      </c>
      <c r="B43" s="3">
        <f t="shared" si="1"/>
        <v>16000.000000002949</v>
      </c>
    </row>
    <row r="44" spans="1:2" ht="12.75">
      <c r="A44">
        <v>8</v>
      </c>
      <c r="B44" s="3">
        <f t="shared" si="1"/>
        <v>5499.9999998817675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9">
      <selection activeCell="F41" sqref="F41"/>
    </sheetView>
  </sheetViews>
  <sheetFormatPr defaultColWidth="9.140625" defaultRowHeight="12.75"/>
  <sheetData>
    <row r="1" spans="1:7" ht="12.75">
      <c r="A1" t="s">
        <v>0</v>
      </c>
      <c r="G1" t="s">
        <v>1</v>
      </c>
    </row>
    <row r="2" spans="1:8" ht="12.75">
      <c r="A2" t="s">
        <v>2</v>
      </c>
      <c r="B2" t="s">
        <v>3</v>
      </c>
      <c r="C2" t="s">
        <v>4</v>
      </c>
      <c r="D2" t="s">
        <v>5</v>
      </c>
      <c r="F2" t="s">
        <v>6</v>
      </c>
      <c r="G2" t="s">
        <v>7</v>
      </c>
      <c r="H2" t="s">
        <v>8</v>
      </c>
    </row>
    <row r="3" spans="1:8" ht="12.75">
      <c r="A3">
        <v>1</v>
      </c>
      <c r="B3" s="1">
        <v>5000</v>
      </c>
      <c r="C3" s="1">
        <v>8000</v>
      </c>
      <c r="D3" s="1">
        <f aca="true" t="shared" si="0" ref="D3:D10">0.25*C3</f>
        <v>2000</v>
      </c>
      <c r="F3" s="1">
        <v>25</v>
      </c>
      <c r="G3" s="1">
        <v>33</v>
      </c>
      <c r="H3" s="1">
        <v>4</v>
      </c>
    </row>
    <row r="4" spans="1:8" ht="12.75">
      <c r="A4">
        <v>2</v>
      </c>
      <c r="B4" s="1">
        <v>7500</v>
      </c>
      <c r="C4" s="1">
        <v>8000</v>
      </c>
      <c r="D4" s="1">
        <f t="shared" si="0"/>
        <v>2000</v>
      </c>
      <c r="F4" s="1">
        <v>25</v>
      </c>
      <c r="G4" s="1">
        <v>33</v>
      </c>
      <c r="H4" s="1">
        <v>4</v>
      </c>
    </row>
    <row r="5" spans="1:8" ht="12.75">
      <c r="A5">
        <v>3</v>
      </c>
      <c r="B5" s="1">
        <v>15000</v>
      </c>
      <c r="C5" s="1">
        <v>8000</v>
      </c>
      <c r="D5" s="1">
        <f t="shared" si="0"/>
        <v>2000</v>
      </c>
      <c r="F5" s="1">
        <v>25</v>
      </c>
      <c r="G5" s="1">
        <v>33</v>
      </c>
      <c r="H5" s="1">
        <v>4</v>
      </c>
    </row>
    <row r="6" spans="1:8" ht="12.75">
      <c r="A6">
        <v>4</v>
      </c>
      <c r="B6" s="1">
        <v>5000</v>
      </c>
      <c r="C6" s="1">
        <v>8000</v>
      </c>
      <c r="D6" s="1">
        <f t="shared" si="0"/>
        <v>2000</v>
      </c>
      <c r="F6" s="1">
        <v>25</v>
      </c>
      <c r="G6" s="1">
        <v>33</v>
      </c>
      <c r="H6" s="1">
        <v>4</v>
      </c>
    </row>
    <row r="7" spans="1:8" ht="12.75">
      <c r="A7">
        <v>5</v>
      </c>
      <c r="B7" s="1">
        <v>6000</v>
      </c>
      <c r="C7" s="1">
        <v>8000</v>
      </c>
      <c r="D7" s="1">
        <f t="shared" si="0"/>
        <v>2000</v>
      </c>
      <c r="F7" s="1">
        <v>25</v>
      </c>
      <c r="G7" s="1">
        <v>33</v>
      </c>
      <c r="H7" s="1">
        <v>4</v>
      </c>
    </row>
    <row r="8" spans="1:8" ht="12.75">
      <c r="A8">
        <v>6</v>
      </c>
      <c r="B8" s="1">
        <v>8000</v>
      </c>
      <c r="C8" s="1">
        <v>8000</v>
      </c>
      <c r="D8" s="1">
        <f t="shared" si="0"/>
        <v>2000</v>
      </c>
      <c r="F8" s="1">
        <v>25</v>
      </c>
      <c r="G8" s="1">
        <v>33</v>
      </c>
      <c r="H8" s="1">
        <v>4</v>
      </c>
    </row>
    <row r="9" spans="1:8" ht="12.75">
      <c r="A9">
        <v>7</v>
      </c>
      <c r="B9" s="1">
        <v>16000</v>
      </c>
      <c r="C9" s="1">
        <v>8000</v>
      </c>
      <c r="D9" s="1">
        <f t="shared" si="0"/>
        <v>2000</v>
      </c>
      <c r="F9" s="1">
        <v>25</v>
      </c>
      <c r="G9" s="1">
        <v>33</v>
      </c>
      <c r="H9" s="1">
        <v>4</v>
      </c>
    </row>
    <row r="10" spans="1:8" ht="12.75">
      <c r="A10">
        <v>8</v>
      </c>
      <c r="B10" s="1">
        <v>5500</v>
      </c>
      <c r="C10" s="1">
        <v>0</v>
      </c>
      <c r="D10" s="1">
        <v>0</v>
      </c>
      <c r="F10" s="1">
        <v>25</v>
      </c>
      <c r="G10" s="1">
        <v>33</v>
      </c>
      <c r="H10" s="1">
        <v>4</v>
      </c>
    </row>
    <row r="18" ht="12.75">
      <c r="A18" t="s">
        <v>9</v>
      </c>
    </row>
    <row r="19" spans="2:4" ht="12.75">
      <c r="B19" t="s">
        <v>6</v>
      </c>
      <c r="C19" t="s">
        <v>7</v>
      </c>
      <c r="D19" t="s">
        <v>8</v>
      </c>
    </row>
    <row r="20" spans="1:4" ht="12.75">
      <c r="A20" t="s">
        <v>10</v>
      </c>
      <c r="D20" s="1">
        <v>1000</v>
      </c>
    </row>
    <row r="21" spans="1:4" ht="12.75">
      <c r="A21">
        <v>1</v>
      </c>
      <c r="B21" s="2">
        <v>8000</v>
      </c>
      <c r="C21" s="2">
        <v>0</v>
      </c>
      <c r="D21" s="2">
        <v>4000</v>
      </c>
    </row>
    <row r="22" spans="1:4" ht="12.75">
      <c r="A22">
        <v>2</v>
      </c>
      <c r="B22" s="2">
        <v>8000</v>
      </c>
      <c r="C22" s="2">
        <v>999.9999998811022</v>
      </c>
      <c r="D22" s="2">
        <v>5499.9999998861385</v>
      </c>
    </row>
    <row r="23" spans="1:4" ht="12.75">
      <c r="A23">
        <v>3</v>
      </c>
      <c r="B23" s="2">
        <v>8000</v>
      </c>
      <c r="C23" s="2">
        <v>2000</v>
      </c>
      <c r="D23" s="2">
        <v>499.99999987643423</v>
      </c>
    </row>
    <row r="24" spans="1:4" ht="12.75">
      <c r="A24">
        <v>4</v>
      </c>
      <c r="B24" s="2">
        <v>8000</v>
      </c>
      <c r="C24" s="2">
        <v>2000</v>
      </c>
      <c r="D24" s="2">
        <v>5499.999999935322</v>
      </c>
    </row>
    <row r="25" spans="1:4" ht="12.75">
      <c r="A25">
        <v>5</v>
      </c>
      <c r="B25" s="2">
        <v>8000</v>
      </c>
      <c r="C25" s="2">
        <v>2000</v>
      </c>
      <c r="D25" s="2">
        <v>9499.999999972815</v>
      </c>
    </row>
    <row r="26" spans="1:4" ht="12.75">
      <c r="A26">
        <v>6</v>
      </c>
      <c r="B26" s="2">
        <v>8000</v>
      </c>
      <c r="C26" s="2">
        <v>2000</v>
      </c>
      <c r="D26" s="2">
        <v>11500.000000001186</v>
      </c>
    </row>
    <row r="27" spans="1:4" ht="12.75">
      <c r="A27">
        <v>7</v>
      </c>
      <c r="B27" s="2">
        <v>8000</v>
      </c>
      <c r="C27" s="2">
        <v>2000</v>
      </c>
      <c r="D27" s="2">
        <v>5499.999999881764</v>
      </c>
    </row>
    <row r="28" spans="1:4" ht="12.75">
      <c r="A28">
        <v>8</v>
      </c>
      <c r="B28" s="2">
        <v>0</v>
      </c>
      <c r="C28" s="2">
        <v>0</v>
      </c>
      <c r="D28" s="2">
        <v>0</v>
      </c>
    </row>
    <row r="35" ht="12.75">
      <c r="A35" t="s">
        <v>11</v>
      </c>
    </row>
    <row r="36" spans="1:2" ht="12.75">
      <c r="A36" t="s">
        <v>2</v>
      </c>
      <c r="B36" t="s">
        <v>12</v>
      </c>
    </row>
    <row r="37" spans="1:6" ht="12.75">
      <c r="A37">
        <v>1</v>
      </c>
      <c r="B37" s="3">
        <f aca="true" t="shared" si="1" ref="B37:B44">D20+B21+C21-D21</f>
        <v>5000</v>
      </c>
      <c r="D37" t="s">
        <v>13</v>
      </c>
      <c r="F37" s="4">
        <f>SUMPRODUCT(B21:D28,F3:H10)</f>
        <v>1930999.999994291</v>
      </c>
    </row>
    <row r="38" spans="1:2" ht="12.75">
      <c r="A38">
        <v>2</v>
      </c>
      <c r="B38" s="3">
        <f t="shared" si="1"/>
        <v>7499.999999994963</v>
      </c>
    </row>
    <row r="39" spans="1:2" ht="12.75">
      <c r="A39">
        <v>3</v>
      </c>
      <c r="B39" s="3">
        <f t="shared" si="1"/>
        <v>15000.000000009704</v>
      </c>
    </row>
    <row r="40" spans="1:8" ht="12.75">
      <c r="A40">
        <v>4</v>
      </c>
      <c r="B40" s="3">
        <f t="shared" si="1"/>
        <v>4999.999999941112</v>
      </c>
      <c r="F40" t="s">
        <v>16</v>
      </c>
      <c r="H40">
        <f>F37-'AP # 1 with Q8'!F37</f>
        <v>119999.9999966633</v>
      </c>
    </row>
    <row r="41" spans="1:2" ht="12.75">
      <c r="A41">
        <v>5</v>
      </c>
      <c r="B41" s="3">
        <f t="shared" si="1"/>
        <v>5999.999999962507</v>
      </c>
    </row>
    <row r="42" spans="1:2" ht="12.75">
      <c r="A42">
        <v>6</v>
      </c>
      <c r="B42" s="3">
        <f t="shared" si="1"/>
        <v>7999.999999971631</v>
      </c>
    </row>
    <row r="43" spans="1:2" ht="12.75">
      <c r="A43">
        <v>7</v>
      </c>
      <c r="B43" s="3">
        <f t="shared" si="1"/>
        <v>16000.000000119422</v>
      </c>
    </row>
    <row r="44" spans="1:2" ht="12.75">
      <c r="A44">
        <v>8</v>
      </c>
      <c r="B44" s="3">
        <f t="shared" si="1"/>
        <v>5499.999999881764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G12" sqref="G12"/>
    </sheetView>
  </sheetViews>
  <sheetFormatPr defaultColWidth="9.140625" defaultRowHeight="12.75"/>
  <sheetData>
    <row r="1" spans="1:7" ht="12.75">
      <c r="A1" t="s">
        <v>0</v>
      </c>
      <c r="G1" t="s">
        <v>1</v>
      </c>
    </row>
    <row r="2" spans="1:8" ht="12.75">
      <c r="A2" t="s">
        <v>2</v>
      </c>
      <c r="B2" t="s">
        <v>3</v>
      </c>
      <c r="C2" t="s">
        <v>4</v>
      </c>
      <c r="D2" t="s">
        <v>5</v>
      </c>
      <c r="F2" t="s">
        <v>6</v>
      </c>
      <c r="G2" t="s">
        <v>7</v>
      </c>
      <c r="H2" t="s">
        <v>8</v>
      </c>
    </row>
    <row r="3" spans="1:8" ht="12.75">
      <c r="A3">
        <v>1</v>
      </c>
      <c r="B3" s="1">
        <v>130000</v>
      </c>
      <c r="C3" s="1">
        <v>400000</v>
      </c>
      <c r="D3" s="1">
        <f>0.2*C3</f>
        <v>80000</v>
      </c>
      <c r="F3" s="1">
        <v>0.83</v>
      </c>
      <c r="G3" s="1">
        <v>0.91</v>
      </c>
      <c r="H3" s="1">
        <v>0.1</v>
      </c>
    </row>
    <row r="4" spans="1:8" ht="12.75">
      <c r="A4">
        <v>2</v>
      </c>
      <c r="B4" s="1">
        <v>400000</v>
      </c>
      <c r="C4" s="1">
        <v>400000</v>
      </c>
      <c r="D4" s="1">
        <f>0.2*C4</f>
        <v>80000</v>
      </c>
      <c r="F4" s="1">
        <v>0.83</v>
      </c>
      <c r="G4" s="1">
        <v>0.91</v>
      </c>
      <c r="H4" s="1">
        <v>0.1</v>
      </c>
    </row>
    <row r="5" spans="1:8" ht="12.75">
      <c r="A5">
        <v>3</v>
      </c>
      <c r="B5" s="1">
        <v>800000</v>
      </c>
      <c r="C5" s="1">
        <v>400000</v>
      </c>
      <c r="D5" s="1">
        <f>0.2*C5</f>
        <v>80000</v>
      </c>
      <c r="F5" s="1">
        <v>0.83</v>
      </c>
      <c r="G5" s="1">
        <v>0.91</v>
      </c>
      <c r="H5" s="1">
        <v>0.1</v>
      </c>
    </row>
    <row r="6" spans="1:8" ht="12.75">
      <c r="A6">
        <v>4</v>
      </c>
      <c r="B6" s="1">
        <v>470000</v>
      </c>
      <c r="C6" s="1">
        <v>400000</v>
      </c>
      <c r="D6" s="1">
        <f>0.2*C6</f>
        <v>80000</v>
      </c>
      <c r="F6" s="1">
        <v>0.83</v>
      </c>
      <c r="G6" s="1">
        <v>0.91</v>
      </c>
      <c r="H6" s="1">
        <v>0.1</v>
      </c>
    </row>
    <row r="18" ht="12.75">
      <c r="A18" t="s">
        <v>9</v>
      </c>
    </row>
    <row r="19" spans="2:4" ht="12.75">
      <c r="B19" t="s">
        <v>6</v>
      </c>
      <c r="C19" t="s">
        <v>7</v>
      </c>
      <c r="D19" t="s">
        <v>8</v>
      </c>
    </row>
    <row r="20" spans="1:4" ht="12.75">
      <c r="A20" t="s">
        <v>10</v>
      </c>
      <c r="D20" s="1">
        <v>40000</v>
      </c>
    </row>
    <row r="21" spans="1:4" ht="12.75">
      <c r="A21">
        <v>1</v>
      </c>
      <c r="B21" s="2">
        <v>359999.99999698275</v>
      </c>
      <c r="C21" s="2">
        <v>0</v>
      </c>
      <c r="D21" s="2">
        <v>269999.9999972956</v>
      </c>
    </row>
    <row r="22" spans="1:4" ht="12.75">
      <c r="A22">
        <v>2</v>
      </c>
      <c r="B22" s="2">
        <v>400000</v>
      </c>
      <c r="C22" s="2">
        <v>80000</v>
      </c>
      <c r="D22" s="2">
        <v>349999.9999973386</v>
      </c>
    </row>
    <row r="23" spans="1:4" ht="12.75">
      <c r="A23">
        <v>3</v>
      </c>
      <c r="B23" s="2">
        <v>400000</v>
      </c>
      <c r="C23" s="2">
        <v>80000</v>
      </c>
      <c r="D23" s="2">
        <v>29999.999997445964</v>
      </c>
    </row>
    <row r="24" spans="1:4" ht="12.75">
      <c r="A24">
        <v>4</v>
      </c>
      <c r="B24" s="2">
        <v>400000</v>
      </c>
      <c r="C24" s="2">
        <v>80000</v>
      </c>
      <c r="D24" s="2">
        <v>40000</v>
      </c>
    </row>
    <row r="35" ht="12.75">
      <c r="A35" t="s">
        <v>11</v>
      </c>
    </row>
    <row r="36" spans="1:2" ht="12.75">
      <c r="A36" t="s">
        <v>2</v>
      </c>
      <c r="B36" t="s">
        <v>12</v>
      </c>
    </row>
    <row r="37" spans="1:6" ht="12.75">
      <c r="A37">
        <v>1</v>
      </c>
      <c r="B37" s="3">
        <f>D20+B21+C21-D21</f>
        <v>129999.99999968713</v>
      </c>
      <c r="D37" t="s">
        <v>13</v>
      </c>
      <c r="F37" s="4">
        <f>SUMPRODUCT(B21:D24,F3:H6)</f>
        <v>1582199.9999967038</v>
      </c>
    </row>
    <row r="38" spans="1:2" ht="12.75">
      <c r="A38">
        <v>2</v>
      </c>
      <c r="B38" s="3">
        <f>D21+B22+C22-D22</f>
        <v>399999.9999999571</v>
      </c>
    </row>
    <row r="39" spans="1:2" ht="12.75">
      <c r="A39">
        <v>3</v>
      </c>
      <c r="B39" s="3">
        <f>D22+B23+C23-D23</f>
        <v>799999.9999998925</v>
      </c>
    </row>
    <row r="40" spans="1:2" ht="12.75">
      <c r="A40">
        <v>4</v>
      </c>
      <c r="B40" s="3">
        <f>D23+B24+C24-D24</f>
        <v>469999.99999744596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6">
      <selection activeCell="H22" sqref="H22"/>
    </sheetView>
  </sheetViews>
  <sheetFormatPr defaultColWidth="9.140625" defaultRowHeight="12.75"/>
  <cols>
    <col min="6" max="6" width="11.00390625" style="0" bestFit="1" customWidth="1"/>
  </cols>
  <sheetData>
    <row r="1" spans="1:7" ht="12.75">
      <c r="A1" t="s">
        <v>0</v>
      </c>
      <c r="G1" t="s">
        <v>1</v>
      </c>
    </row>
    <row r="2" spans="1:12" ht="12.75">
      <c r="A2" t="s">
        <v>2</v>
      </c>
      <c r="B2" t="s">
        <v>3</v>
      </c>
      <c r="C2" t="s">
        <v>4</v>
      </c>
      <c r="G2" t="s">
        <v>6</v>
      </c>
      <c r="H2" t="s">
        <v>8</v>
      </c>
      <c r="L2" t="s">
        <v>15</v>
      </c>
    </row>
    <row r="3" spans="1:12" ht="12.75">
      <c r="A3">
        <v>1</v>
      </c>
      <c r="B3" s="1">
        <v>2000</v>
      </c>
      <c r="C3" s="1">
        <v>4000</v>
      </c>
      <c r="G3" s="1">
        <v>10000</v>
      </c>
      <c r="H3" s="1">
        <v>250</v>
      </c>
      <c r="J3" t="s">
        <v>14</v>
      </c>
      <c r="L3" s="5">
        <v>500</v>
      </c>
    </row>
    <row r="4" spans="1:8" ht="12.75">
      <c r="A4">
        <v>2</v>
      </c>
      <c r="B4" s="1">
        <v>4000</v>
      </c>
      <c r="C4" s="1">
        <v>3000</v>
      </c>
      <c r="G4" s="1">
        <f>1.1*G3</f>
        <v>11000</v>
      </c>
      <c r="H4" s="1">
        <v>250</v>
      </c>
    </row>
    <row r="5" spans="1:8" ht="12.75">
      <c r="A5">
        <v>3</v>
      </c>
      <c r="B5" s="1">
        <v>3000</v>
      </c>
      <c r="C5" s="1">
        <v>2000</v>
      </c>
      <c r="G5" s="1">
        <f>1.1*G4</f>
        <v>12100.000000000002</v>
      </c>
      <c r="H5" s="1">
        <v>300</v>
      </c>
    </row>
    <row r="6" spans="1:8" ht="12.75">
      <c r="A6">
        <v>4</v>
      </c>
      <c r="B6" s="1">
        <v>1500</v>
      </c>
      <c r="C6" s="1">
        <v>4000</v>
      </c>
      <c r="G6" s="1">
        <f>1.1*G5</f>
        <v>13310.000000000004</v>
      </c>
      <c r="H6" s="1">
        <v>300</v>
      </c>
    </row>
    <row r="18" ht="12.75">
      <c r="A18" t="s">
        <v>9</v>
      </c>
    </row>
    <row r="19" spans="3:4" ht="12.75">
      <c r="C19" t="s">
        <v>6</v>
      </c>
      <c r="D19" t="s">
        <v>8</v>
      </c>
    </row>
    <row r="20" spans="1:4" ht="12.75">
      <c r="A20" t="s">
        <v>10</v>
      </c>
      <c r="D20" s="1">
        <v>100</v>
      </c>
    </row>
    <row r="21" spans="1:4" ht="12.75">
      <c r="A21">
        <v>1</v>
      </c>
      <c r="C21" s="2">
        <v>4000</v>
      </c>
      <c r="D21" s="2">
        <v>2100</v>
      </c>
    </row>
    <row r="22" spans="1:4" ht="12.75">
      <c r="A22">
        <v>2</v>
      </c>
      <c r="C22" s="2">
        <v>3000</v>
      </c>
      <c r="D22" s="2">
        <v>1100</v>
      </c>
    </row>
    <row r="23" spans="1:4" ht="12.75">
      <c r="A23">
        <v>3</v>
      </c>
      <c r="C23" s="2">
        <v>2000</v>
      </c>
      <c r="D23" s="2">
        <v>100</v>
      </c>
    </row>
    <row r="24" spans="1:4" ht="12.75">
      <c r="A24">
        <v>4</v>
      </c>
      <c r="C24" s="2">
        <v>1900</v>
      </c>
      <c r="D24" s="2">
        <v>500</v>
      </c>
    </row>
    <row r="35" ht="12.75">
      <c r="A35" t="s">
        <v>11</v>
      </c>
    </row>
    <row r="36" spans="1:2" ht="12.75">
      <c r="A36" t="s">
        <v>2</v>
      </c>
      <c r="B36" t="s">
        <v>12</v>
      </c>
    </row>
    <row r="37" spans="1:6" ht="12.75">
      <c r="A37">
        <v>1</v>
      </c>
      <c r="B37" s="3">
        <f>D20+C21-D21</f>
        <v>2000</v>
      </c>
      <c r="D37" t="s">
        <v>13</v>
      </c>
      <c r="F37" s="4">
        <f>SUMPRODUCT(C21:D24,G3:H6)</f>
        <v>123469000</v>
      </c>
    </row>
    <row r="38" spans="1:2" ht="12.75">
      <c r="A38">
        <v>2</v>
      </c>
      <c r="B38" s="3">
        <f>D21+C22-D22</f>
        <v>4000</v>
      </c>
    </row>
    <row r="39" spans="1:2" ht="12.75">
      <c r="A39">
        <v>3</v>
      </c>
      <c r="B39" s="3">
        <f>D22+C23-D23</f>
        <v>3000</v>
      </c>
    </row>
    <row r="40" spans="1:2" ht="12.75">
      <c r="A40">
        <v>4</v>
      </c>
      <c r="B40" s="3">
        <f>D23+C24-D24</f>
        <v>1500</v>
      </c>
    </row>
  </sheetData>
  <printOptions gridLines="1"/>
  <pageMargins left="0.75" right="0.75" top="0.75" bottom="0.67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cp:lastPrinted>2005-09-20T13:42:33Z</cp:lastPrinted>
  <dcterms:created xsi:type="dcterms:W3CDTF">2002-10-07T18:20:12Z</dcterms:created>
  <dcterms:modified xsi:type="dcterms:W3CDTF">2005-09-20T13:43:08Z</dcterms:modified>
  <cp:category/>
  <cp:version/>
  <cp:contentType/>
  <cp:contentStatus/>
</cp:coreProperties>
</file>