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Number 1" sheetId="1" r:id="rId1"/>
    <sheet name="Number 2" sheetId="2" r:id="rId2"/>
    <sheet name="Number 3" sheetId="3" r:id="rId3"/>
  </sheets>
  <definedNames>
    <definedName name="solver_adj" localSheetId="1" hidden="1">'Number 2'!$B$12:$D$12</definedName>
    <definedName name="solver_adj" localSheetId="2" hidden="1">'Number 3'!$B$17:$D$24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'Number 2'!$B$17:$B$20</definedName>
    <definedName name="solver_lhs1" localSheetId="2" hidden="1">'Number 3'!$F$17:$F$24</definedName>
    <definedName name="solver_lhs2" localSheetId="1" hidden="1">'Number 2'!$B$19</definedName>
    <definedName name="solver_lhs2" localSheetId="2" hidden="1">'Number 3'!$B$17:$B$24</definedName>
    <definedName name="solver_lhs3" localSheetId="1" hidden="1">'Number 2'!$B$19</definedName>
    <definedName name="solver_lhs3" localSheetId="2" hidden="1">'Number 3'!$C$17:$C$24</definedName>
    <definedName name="solver_lhs4" localSheetId="1" hidden="1">'Number 2'!$B$20</definedName>
    <definedName name="solver_lin" localSheetId="1" hidden="1">1</definedName>
    <definedName name="solver_lin" localSheetId="2" hidden="1">1</definedName>
    <definedName name="solver_neg" localSheetId="1" hidden="1">1</definedName>
    <definedName name="solver_neg" localSheetId="2" hidden="1">1</definedName>
    <definedName name="solver_num" localSheetId="1" hidden="1">1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'Number 2'!$E$17</definedName>
    <definedName name="solver_opt" localSheetId="2" hidden="1">'Number 3'!$I$15</definedName>
    <definedName name="solver_pre" localSheetId="1" hidden="1">0.000001</definedName>
    <definedName name="solver_pre" localSheetId="2" hidden="1">0.000001</definedName>
    <definedName name="solver_rel1" localSheetId="1" hidden="1">1</definedName>
    <definedName name="solver_rel1" localSheetId="2" hidden="1">2</definedName>
    <definedName name="solver_rel2" localSheetId="1" hidden="1">1</definedName>
    <definedName name="solver_rel2" localSheetId="2" hidden="1">1</definedName>
    <definedName name="solver_rel3" localSheetId="1" hidden="1">1</definedName>
    <definedName name="solver_rel3" localSheetId="2" hidden="1">1</definedName>
    <definedName name="solver_rel4" localSheetId="1" hidden="1">1</definedName>
    <definedName name="solver_rhs1" localSheetId="1" hidden="1">'Number 2'!$F$3:$F$6</definedName>
    <definedName name="solver_rhs1" localSheetId="2" hidden="1">'Number 3'!$B$3:$B$10</definedName>
    <definedName name="solver_rhs2" localSheetId="1" hidden="1">'Number 2'!$F$5</definedName>
    <definedName name="solver_rhs2" localSheetId="2" hidden="1">'Number 3'!$C$3:$C$10</definedName>
    <definedName name="solver_rhs3" localSheetId="1" hidden="1">'Number 2'!$F$5</definedName>
    <definedName name="solver_rhs3" localSheetId="2" hidden="1">'Number 3'!$D$3:$D$10</definedName>
    <definedName name="solver_rhs4" localSheetId="1" hidden="1">'Number 2'!$F$6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<sst xmlns="http://schemas.openxmlformats.org/spreadsheetml/2006/main" count="66" uniqueCount="47">
  <si>
    <t>Period</t>
  </si>
  <si>
    <t>Sales</t>
  </si>
  <si>
    <t>a</t>
  </si>
  <si>
    <t>intercept</t>
  </si>
  <si>
    <t>b</t>
  </si>
  <si>
    <t>Slope</t>
  </si>
  <si>
    <t>Y</t>
  </si>
  <si>
    <t>Y = a + b*t</t>
  </si>
  <si>
    <t>Ratio</t>
  </si>
  <si>
    <t>Seasons</t>
  </si>
  <si>
    <t>Sun</t>
  </si>
  <si>
    <t>Mon</t>
  </si>
  <si>
    <t>Tue</t>
  </si>
  <si>
    <t>Wed</t>
  </si>
  <si>
    <t>Thu</t>
  </si>
  <si>
    <t>Fri</t>
  </si>
  <si>
    <t>Sat</t>
  </si>
  <si>
    <t>SI</t>
  </si>
  <si>
    <t>Forecast</t>
  </si>
  <si>
    <t>Decision Variables</t>
  </si>
  <si>
    <t>Number of</t>
  </si>
  <si>
    <t>Model T</t>
  </si>
  <si>
    <t>Reo</t>
  </si>
  <si>
    <t>Franklin</t>
  </si>
  <si>
    <t>Data</t>
  </si>
  <si>
    <t>Assembly</t>
  </si>
  <si>
    <t>polishing</t>
  </si>
  <si>
    <t>painting</t>
  </si>
  <si>
    <t>packaging</t>
  </si>
  <si>
    <t>Max</t>
  </si>
  <si>
    <t>Profit</t>
  </si>
  <si>
    <t>Model output</t>
  </si>
  <si>
    <t>Used</t>
  </si>
  <si>
    <t>Week</t>
  </si>
  <si>
    <t>initial</t>
  </si>
  <si>
    <t>week</t>
  </si>
  <si>
    <t>RT Prod</t>
  </si>
  <si>
    <t>OT Prod</t>
  </si>
  <si>
    <t>Inventory</t>
  </si>
  <si>
    <t>Demand</t>
  </si>
  <si>
    <t>RT Capacity</t>
  </si>
  <si>
    <t>OT Capacity</t>
  </si>
  <si>
    <t>Costs</t>
  </si>
  <si>
    <t>RT</t>
  </si>
  <si>
    <t>OT</t>
  </si>
  <si>
    <t>Demand balance</t>
  </si>
  <si>
    <t>Cost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</si>
</sst>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Sales</a:t>
            </a:r>
          </a:p>
        </c:rich>
      </c:tx>
      <c:layout>
        <c:manualLayout>
          <c:xMode val="factor"/>
          <c:yMode val="factor"/>
          <c:x val="-0.294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9325"/>
          <c:w val="0.937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'Number 1'!$B$1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'Number 1'!$A$2:$A$22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'Number 1'!$B$2:$B$22</c:f>
              <c:numCache>
                <c:ptCount val="21"/>
                <c:pt idx="0">
                  <c:v>39</c:v>
                </c:pt>
                <c:pt idx="1">
                  <c:v>26</c:v>
                </c:pt>
                <c:pt idx="2">
                  <c:v>23</c:v>
                </c:pt>
                <c:pt idx="3">
                  <c:v>25</c:v>
                </c:pt>
                <c:pt idx="4">
                  <c:v>23</c:v>
                </c:pt>
                <c:pt idx="5">
                  <c:v>34</c:v>
                </c:pt>
                <c:pt idx="6">
                  <c:v>38</c:v>
                </c:pt>
                <c:pt idx="7">
                  <c:v>48</c:v>
                </c:pt>
                <c:pt idx="8">
                  <c:v>33</c:v>
                </c:pt>
                <c:pt idx="9">
                  <c:v>25</c:v>
                </c:pt>
                <c:pt idx="10">
                  <c:v>25</c:v>
                </c:pt>
                <c:pt idx="11">
                  <c:v>30</c:v>
                </c:pt>
                <c:pt idx="12">
                  <c:v>45</c:v>
                </c:pt>
                <c:pt idx="13">
                  <c:v>60</c:v>
                </c:pt>
                <c:pt idx="14">
                  <c:v>55</c:v>
                </c:pt>
                <c:pt idx="15">
                  <c:v>37</c:v>
                </c:pt>
                <c:pt idx="16">
                  <c:v>39</c:v>
                </c:pt>
                <c:pt idx="17">
                  <c:v>33</c:v>
                </c:pt>
                <c:pt idx="18">
                  <c:v>35</c:v>
                </c:pt>
                <c:pt idx="19">
                  <c:v>53</c:v>
                </c:pt>
                <c:pt idx="20">
                  <c:v>63</c:v>
                </c:pt>
              </c:numCache>
            </c:numRef>
          </c:yVal>
          <c:smooth val="0"/>
        </c:ser>
        <c:axId val="65878132"/>
        <c:axId val="56032277"/>
      </c:scatterChart>
      <c:valAx>
        <c:axId val="6587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32277"/>
        <c:crosses val="autoZero"/>
        <c:crossBetween val="midCat"/>
        <c:dispUnits/>
      </c:valAx>
      <c:valAx>
        <c:axId val="56032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78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22</xdr:row>
      <xdr:rowOff>133350</xdr:rowOff>
    </xdr:from>
    <xdr:to>
      <xdr:col>8</xdr:col>
      <xdr:colOff>504825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2028825" y="3695700"/>
        <a:ext cx="33528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150" zoomScaleNormal="150" workbookViewId="0" topLeftCell="D1">
      <selection activeCell="H17" sqref="H17"/>
    </sheetView>
  </sheetViews>
  <sheetFormatPr defaultColWidth="9.140625" defaultRowHeight="12.75"/>
  <cols>
    <col min="10" max="10" width="10.8515625" style="0" bestFit="1" customWidth="1"/>
  </cols>
  <sheetData>
    <row r="1" spans="1:10" ht="12.75">
      <c r="A1" t="s">
        <v>0</v>
      </c>
      <c r="B1" t="s">
        <v>1</v>
      </c>
      <c r="C1" t="s">
        <v>6</v>
      </c>
      <c r="D1" t="s">
        <v>8</v>
      </c>
      <c r="E1" t="s">
        <v>9</v>
      </c>
      <c r="F1" t="s">
        <v>17</v>
      </c>
      <c r="H1" t="s">
        <v>0</v>
      </c>
      <c r="I1" t="s">
        <v>6</v>
      </c>
      <c r="J1" t="s">
        <v>18</v>
      </c>
    </row>
    <row r="2" spans="1:10" ht="12.75">
      <c r="A2">
        <v>1</v>
      </c>
      <c r="B2">
        <v>39</v>
      </c>
      <c r="C2" s="1">
        <f>$C$24+$C$25*A2</f>
        <v>26.155844155844154</v>
      </c>
      <c r="D2">
        <f>B2/C2</f>
        <v>1.4910625620655413</v>
      </c>
      <c r="E2" t="s">
        <v>10</v>
      </c>
      <c r="F2">
        <f>AVERAGE(D2,D9,D16)</f>
        <v>1.4006685116214717</v>
      </c>
      <c r="H2">
        <v>22</v>
      </c>
      <c r="I2" s="2">
        <f>$C$24+$C$25*H2</f>
        <v>50.12857142857143</v>
      </c>
      <c r="J2" s="1">
        <f>I2*F2</f>
        <v>70.21351153256778</v>
      </c>
    </row>
    <row r="3" spans="1:10" ht="12.75">
      <c r="A3">
        <v>2</v>
      </c>
      <c r="B3">
        <v>26</v>
      </c>
      <c r="C3" s="1">
        <f aca="true" t="shared" si="0" ref="C3:C22">$C$24+$C$25*A3</f>
        <v>27.297402597402595</v>
      </c>
      <c r="D3">
        <f aca="true" t="shared" si="1" ref="D3:D22">B3/C3</f>
        <v>0.9524715733384082</v>
      </c>
      <c r="E3" t="s">
        <v>11</v>
      </c>
      <c r="F3">
        <f aca="true" t="shared" si="2" ref="F3:F8">AVERAGE(D3,D10,D17)</f>
        <v>0.9141797122001627</v>
      </c>
      <c r="H3">
        <v>23</v>
      </c>
      <c r="I3" s="2">
        <f aca="true" t="shared" si="3" ref="I3:I8">$C$24+$C$25*H3</f>
        <v>51.27012987012987</v>
      </c>
      <c r="J3" s="1">
        <f aca="true" t="shared" si="4" ref="J3:J8">I3*F3</f>
        <v>46.87011256914029</v>
      </c>
    </row>
    <row r="4" spans="1:10" ht="12.75">
      <c r="A4">
        <v>3</v>
      </c>
      <c r="B4">
        <v>23</v>
      </c>
      <c r="C4" s="1">
        <f t="shared" si="0"/>
        <v>28.438961038961036</v>
      </c>
      <c r="D4">
        <f t="shared" si="1"/>
        <v>0.8087496575029683</v>
      </c>
      <c r="E4" t="s">
        <v>12</v>
      </c>
      <c r="F4">
        <f t="shared" si="2"/>
        <v>0.7909890637490705</v>
      </c>
      <c r="H4">
        <v>24</v>
      </c>
      <c r="I4" s="2">
        <f t="shared" si="3"/>
        <v>52.41168831168831</v>
      </c>
      <c r="J4" s="1">
        <f t="shared" si="4"/>
        <v>41.45707226717044</v>
      </c>
    </row>
    <row r="5" spans="1:10" ht="12.75">
      <c r="A5">
        <v>4</v>
      </c>
      <c r="B5">
        <v>25</v>
      </c>
      <c r="C5" s="1">
        <f t="shared" si="0"/>
        <v>29.580519480519477</v>
      </c>
      <c r="D5">
        <f t="shared" si="1"/>
        <v>0.8451508100276596</v>
      </c>
      <c r="E5" t="s">
        <v>13</v>
      </c>
      <c r="F5">
        <f t="shared" si="2"/>
        <v>0.7449441551854453</v>
      </c>
      <c r="H5">
        <v>25</v>
      </c>
      <c r="I5" s="2">
        <f t="shared" si="3"/>
        <v>53.55324675324675</v>
      </c>
      <c r="J5" s="1">
        <f t="shared" si="4"/>
        <v>39.894178160035096</v>
      </c>
    </row>
    <row r="6" spans="1:10" ht="12.75">
      <c r="A6">
        <v>5</v>
      </c>
      <c r="B6">
        <v>23</v>
      </c>
      <c r="C6" s="1">
        <f t="shared" si="0"/>
        <v>30.722077922077922</v>
      </c>
      <c r="D6">
        <f t="shared" si="1"/>
        <v>0.7486472776462632</v>
      </c>
      <c r="E6" t="s">
        <v>14</v>
      </c>
      <c r="F6">
        <f t="shared" si="2"/>
        <v>0.7576610563996139</v>
      </c>
      <c r="H6">
        <v>26</v>
      </c>
      <c r="I6" s="2">
        <f t="shared" si="3"/>
        <v>54.6948051948052</v>
      </c>
      <c r="J6" s="1">
        <f t="shared" si="4"/>
        <v>41.440123883467194</v>
      </c>
    </row>
    <row r="7" spans="1:10" ht="12.75">
      <c r="A7">
        <v>6</v>
      </c>
      <c r="B7">
        <v>34</v>
      </c>
      <c r="C7" s="1">
        <f t="shared" si="0"/>
        <v>31.863636363636363</v>
      </c>
      <c r="D7">
        <f t="shared" si="1"/>
        <v>1.0670470756062767</v>
      </c>
      <c r="E7" t="s">
        <v>15</v>
      </c>
      <c r="F7">
        <f t="shared" si="2"/>
        <v>1.1012953823397649</v>
      </c>
      <c r="H7">
        <v>27</v>
      </c>
      <c r="I7" s="2">
        <f t="shared" si="3"/>
        <v>55.836363636363636</v>
      </c>
      <c r="J7" s="1">
        <f t="shared" si="4"/>
        <v>61.49232943937123</v>
      </c>
    </row>
    <row r="8" spans="1:10" ht="12.75">
      <c r="A8">
        <v>7</v>
      </c>
      <c r="B8">
        <v>38</v>
      </c>
      <c r="C8" s="1">
        <f t="shared" si="0"/>
        <v>33.005194805194805</v>
      </c>
      <c r="D8">
        <f t="shared" si="1"/>
        <v>1.1513339104430629</v>
      </c>
      <c r="E8" t="s">
        <v>16</v>
      </c>
      <c r="F8">
        <f t="shared" si="2"/>
        <v>1.3003142549190814</v>
      </c>
      <c r="H8">
        <v>28</v>
      </c>
      <c r="I8" s="2">
        <f t="shared" si="3"/>
        <v>56.97792207792208</v>
      </c>
      <c r="J8" s="1">
        <f t="shared" si="4"/>
        <v>74.08920429359073</v>
      </c>
    </row>
    <row r="9" spans="1:4" ht="12.75">
      <c r="A9">
        <v>8</v>
      </c>
      <c r="B9">
        <v>48</v>
      </c>
      <c r="C9" s="1">
        <f t="shared" si="0"/>
        <v>34.14675324675325</v>
      </c>
      <c r="D9">
        <f t="shared" si="1"/>
        <v>1.4056973338911496</v>
      </c>
    </row>
    <row r="10" spans="1:4" ht="12.75">
      <c r="A10">
        <v>9</v>
      </c>
      <c r="B10">
        <v>33</v>
      </c>
      <c r="C10" s="1">
        <f t="shared" si="0"/>
        <v>35.28831168831169</v>
      </c>
      <c r="D10">
        <f t="shared" si="1"/>
        <v>0.935153834829972</v>
      </c>
    </row>
    <row r="11" spans="1:4" ht="12.75">
      <c r="A11">
        <v>10</v>
      </c>
      <c r="B11">
        <v>25</v>
      </c>
      <c r="C11" s="1">
        <f t="shared" si="0"/>
        <v>36.429870129870125</v>
      </c>
      <c r="D11">
        <f t="shared" si="1"/>
        <v>0.6862500445616913</v>
      </c>
    </row>
    <row r="12" spans="1:4" ht="12.75">
      <c r="A12">
        <v>11</v>
      </c>
      <c r="B12">
        <v>25</v>
      </c>
      <c r="C12" s="1">
        <f t="shared" si="0"/>
        <v>37.57142857142857</v>
      </c>
      <c r="D12">
        <f t="shared" si="1"/>
        <v>0.6653992395437263</v>
      </c>
    </row>
    <row r="13" spans="1:4" ht="12.75">
      <c r="A13">
        <v>12</v>
      </c>
      <c r="B13">
        <v>30</v>
      </c>
      <c r="C13" s="1">
        <f t="shared" si="0"/>
        <v>38.712987012987014</v>
      </c>
      <c r="D13">
        <f t="shared" si="1"/>
        <v>0.7749337448421617</v>
      </c>
    </row>
    <row r="14" spans="1:4" ht="12.75">
      <c r="A14">
        <v>13</v>
      </c>
      <c r="B14">
        <v>45</v>
      </c>
      <c r="C14" s="1">
        <f t="shared" si="0"/>
        <v>39.85454545454545</v>
      </c>
      <c r="D14">
        <f t="shared" si="1"/>
        <v>1.1291058394160585</v>
      </c>
    </row>
    <row r="15" spans="1:4" ht="12.75">
      <c r="A15">
        <v>14</v>
      </c>
      <c r="B15">
        <v>60</v>
      </c>
      <c r="C15" s="1">
        <f t="shared" si="0"/>
        <v>40.9961038961039</v>
      </c>
      <c r="D15">
        <f t="shared" si="1"/>
        <v>1.4635537111540533</v>
      </c>
    </row>
    <row r="16" spans="1:4" ht="12.75">
      <c r="A16">
        <v>15</v>
      </c>
      <c r="B16">
        <v>55</v>
      </c>
      <c r="C16" s="1">
        <f t="shared" si="0"/>
        <v>42.137662337662334</v>
      </c>
      <c r="D16">
        <f t="shared" si="1"/>
        <v>1.3052456389077236</v>
      </c>
    </row>
    <row r="17" spans="1:4" ht="12.75">
      <c r="A17">
        <v>16</v>
      </c>
      <c r="B17">
        <v>37</v>
      </c>
      <c r="C17" s="1">
        <f t="shared" si="0"/>
        <v>43.27922077922078</v>
      </c>
      <c r="D17">
        <f t="shared" si="1"/>
        <v>0.854913728432108</v>
      </c>
    </row>
    <row r="18" spans="1:4" ht="12.75">
      <c r="A18">
        <v>17</v>
      </c>
      <c r="B18">
        <v>39</v>
      </c>
      <c r="C18" s="1">
        <f t="shared" si="0"/>
        <v>44.420779220779224</v>
      </c>
      <c r="D18">
        <f t="shared" si="1"/>
        <v>0.8779674891825517</v>
      </c>
    </row>
    <row r="19" spans="1:4" ht="12.75">
      <c r="A19">
        <v>18</v>
      </c>
      <c r="B19">
        <v>33</v>
      </c>
      <c r="C19" s="1">
        <f t="shared" si="0"/>
        <v>45.56233766233766</v>
      </c>
      <c r="D19">
        <f t="shared" si="1"/>
        <v>0.72428241598495</v>
      </c>
    </row>
    <row r="20" spans="1:4" ht="12.75">
      <c r="A20">
        <v>19</v>
      </c>
      <c r="B20">
        <v>35</v>
      </c>
      <c r="C20" s="1">
        <f t="shared" si="0"/>
        <v>46.7038961038961</v>
      </c>
      <c r="D20">
        <f t="shared" si="1"/>
        <v>0.7494021467104166</v>
      </c>
    </row>
    <row r="21" spans="1:4" ht="12.75">
      <c r="A21">
        <v>20</v>
      </c>
      <c r="B21">
        <v>53</v>
      </c>
      <c r="C21" s="1">
        <f t="shared" si="0"/>
        <v>47.845454545454544</v>
      </c>
      <c r="D21">
        <f t="shared" si="1"/>
        <v>1.10773323199696</v>
      </c>
    </row>
    <row r="22" spans="1:4" ht="12.75">
      <c r="A22">
        <v>21</v>
      </c>
      <c r="B22">
        <v>63</v>
      </c>
      <c r="C22" s="1">
        <f t="shared" si="0"/>
        <v>48.98701298701299</v>
      </c>
      <c r="D22">
        <f t="shared" si="1"/>
        <v>1.2860551431601273</v>
      </c>
    </row>
    <row r="24" spans="1:3" ht="12.75">
      <c r="A24" t="s">
        <v>2</v>
      </c>
      <c r="B24" t="s">
        <v>3</v>
      </c>
      <c r="C24">
        <f>INTERCEPT(B2:B22,A2:A22)</f>
        <v>25.014285714285712</v>
      </c>
    </row>
    <row r="25" spans="1:3" ht="12.75">
      <c r="A25" t="s">
        <v>4</v>
      </c>
      <c r="B25" t="s">
        <v>5</v>
      </c>
      <c r="C25">
        <f>SLOPE(B2:B22,A2:A22)</f>
        <v>1.1415584415584417</v>
      </c>
    </row>
    <row r="27" ht="12.75">
      <c r="A27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150" zoomScaleNormal="150" workbookViewId="0" topLeftCell="A1">
      <selection activeCell="G15" sqref="G15"/>
    </sheetView>
  </sheetViews>
  <sheetFormatPr defaultColWidth="9.140625" defaultRowHeight="12.75"/>
  <cols>
    <col min="1" max="1" width="10.7109375" style="0" customWidth="1"/>
  </cols>
  <sheetData>
    <row r="1" ht="12.75">
      <c r="A1" t="s">
        <v>24</v>
      </c>
    </row>
    <row r="2" spans="2:6" ht="12.75">
      <c r="B2" t="s">
        <v>21</v>
      </c>
      <c r="C2" t="s">
        <v>22</v>
      </c>
      <c r="D2" t="s">
        <v>23</v>
      </c>
      <c r="F2" t="s">
        <v>29</v>
      </c>
    </row>
    <row r="3" spans="1:6" ht="12.75">
      <c r="A3" t="s">
        <v>25</v>
      </c>
      <c r="B3" s="5">
        <v>45</v>
      </c>
      <c r="C3" s="5">
        <v>35</v>
      </c>
      <c r="D3" s="5">
        <v>55</v>
      </c>
      <c r="E3" t="s">
        <v>25</v>
      </c>
      <c r="F3" s="5">
        <v>3480</v>
      </c>
    </row>
    <row r="4" spans="1:6" ht="12.75">
      <c r="A4" t="s">
        <v>26</v>
      </c>
      <c r="B4" s="5">
        <v>10</v>
      </c>
      <c r="C4" s="5">
        <v>12</v>
      </c>
      <c r="D4" s="5">
        <v>8</v>
      </c>
      <c r="E4" t="s">
        <v>26</v>
      </c>
      <c r="F4" s="5">
        <v>600</v>
      </c>
    </row>
    <row r="5" spans="1:6" ht="12.75">
      <c r="A5" t="s">
        <v>27</v>
      </c>
      <c r="B5" s="5">
        <v>15</v>
      </c>
      <c r="C5" s="5">
        <v>45</v>
      </c>
      <c r="D5" s="5">
        <v>20</v>
      </c>
      <c r="E5" t="s">
        <v>27</v>
      </c>
      <c r="F5" s="5">
        <v>1300</v>
      </c>
    </row>
    <row r="6" spans="1:6" ht="12.75">
      <c r="A6" t="s">
        <v>28</v>
      </c>
      <c r="B6" s="5">
        <v>5</v>
      </c>
      <c r="C6" s="5">
        <v>6</v>
      </c>
      <c r="D6" s="5">
        <v>5</v>
      </c>
      <c r="E6" t="s">
        <v>28</v>
      </c>
      <c r="F6" s="5">
        <v>340</v>
      </c>
    </row>
    <row r="7" spans="1:4" ht="12.75">
      <c r="A7" t="s">
        <v>30</v>
      </c>
      <c r="B7" s="5">
        <v>14</v>
      </c>
      <c r="C7" s="5">
        <v>13</v>
      </c>
      <c r="D7" s="5">
        <v>12</v>
      </c>
    </row>
    <row r="9" ht="12.75">
      <c r="A9" t="s">
        <v>19</v>
      </c>
    </row>
    <row r="11" spans="2:4" ht="12.75">
      <c r="B11" t="s">
        <v>21</v>
      </c>
      <c r="C11" t="s">
        <v>22</v>
      </c>
      <c r="D11" t="s">
        <v>23</v>
      </c>
    </row>
    <row r="12" spans="1:4" ht="12.75">
      <c r="A12" t="s">
        <v>20</v>
      </c>
      <c r="B12" s="3">
        <v>27.999999999666066</v>
      </c>
      <c r="C12" s="3">
        <v>0</v>
      </c>
      <c r="D12" s="3">
        <v>40.0000000005244</v>
      </c>
    </row>
    <row r="15" ht="12.75">
      <c r="A15" t="s">
        <v>31</v>
      </c>
    </row>
    <row r="16" ht="12.75">
      <c r="B16" t="s">
        <v>32</v>
      </c>
    </row>
    <row r="17" spans="1:5" ht="12.75">
      <c r="A17" t="s">
        <v>25</v>
      </c>
      <c r="B17" s="4">
        <f>SUMPRODUCT(B12:D12,B3:D3)</f>
        <v>3460.0000000138148</v>
      </c>
      <c r="D17" t="s">
        <v>30</v>
      </c>
      <c r="E17" s="6">
        <f>SUMPRODUCT(B12:D12,B7:D7)</f>
        <v>872.0000000016178</v>
      </c>
    </row>
    <row r="18" spans="1:2" ht="12.75">
      <c r="A18" t="s">
        <v>26</v>
      </c>
      <c r="B18" s="4">
        <f>SUMPRODUCT(B12:D12,B4:D4)</f>
        <v>600.0000000008558</v>
      </c>
    </row>
    <row r="19" spans="1:2" ht="12.75">
      <c r="A19" t="s">
        <v>27</v>
      </c>
      <c r="B19" s="4">
        <f>SUMPRODUCT(B12:D12,B5:D5)</f>
        <v>1220.000000005479</v>
      </c>
    </row>
    <row r="20" spans="1:2" ht="12.75">
      <c r="A20" t="s">
        <v>28</v>
      </c>
      <c r="B20" s="4">
        <f>SUMPRODUCT(B12:D12,B6:D6)</f>
        <v>340.00000000095235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50" zoomScaleNormal="150" workbookViewId="0" topLeftCell="A5">
      <selection activeCell="H18" sqref="H18"/>
    </sheetView>
  </sheetViews>
  <sheetFormatPr defaultColWidth="9.140625" defaultRowHeight="12.75"/>
  <cols>
    <col min="3" max="4" width="11.28125" style="0" customWidth="1"/>
  </cols>
  <sheetData>
    <row r="1" spans="1:6" ht="12.75">
      <c r="A1" t="s">
        <v>24</v>
      </c>
      <c r="F1" t="s">
        <v>42</v>
      </c>
    </row>
    <row r="2" spans="1:8" ht="12.75">
      <c r="A2" t="s">
        <v>33</v>
      </c>
      <c r="B2" t="s">
        <v>39</v>
      </c>
      <c r="C2" t="s">
        <v>40</v>
      </c>
      <c r="D2" t="s">
        <v>41</v>
      </c>
      <c r="F2" t="s">
        <v>43</v>
      </c>
      <c r="G2" t="s">
        <v>44</v>
      </c>
      <c r="H2" t="s">
        <v>38</v>
      </c>
    </row>
    <row r="3" spans="1:8" ht="12.75">
      <c r="A3">
        <v>1</v>
      </c>
      <c r="B3" s="5">
        <v>4400</v>
      </c>
      <c r="C3" s="5">
        <v>5000</v>
      </c>
      <c r="D3" s="5">
        <v>1000</v>
      </c>
      <c r="F3" s="5">
        <v>30</v>
      </c>
      <c r="G3" s="5">
        <v>35</v>
      </c>
      <c r="H3" s="5">
        <v>1.8</v>
      </c>
    </row>
    <row r="4" spans="1:8" ht="12.75">
      <c r="A4">
        <v>2</v>
      </c>
      <c r="B4" s="5">
        <v>4800</v>
      </c>
      <c r="C4" s="5">
        <v>5000</v>
      </c>
      <c r="D4" s="5">
        <v>1000</v>
      </c>
      <c r="F4" s="5">
        <v>30</v>
      </c>
      <c r="G4" s="5">
        <v>35</v>
      </c>
      <c r="H4" s="5">
        <v>1.8</v>
      </c>
    </row>
    <row r="5" spans="1:8" ht="12.75">
      <c r="A5">
        <v>3</v>
      </c>
      <c r="B5" s="5">
        <v>5200</v>
      </c>
      <c r="C5" s="5">
        <v>5000</v>
      </c>
      <c r="D5" s="5">
        <v>1000</v>
      </c>
      <c r="F5" s="5">
        <v>30</v>
      </c>
      <c r="G5" s="5">
        <v>35</v>
      </c>
      <c r="H5" s="5">
        <v>1.8</v>
      </c>
    </row>
    <row r="6" spans="1:8" ht="12.75">
      <c r="A6">
        <v>4</v>
      </c>
      <c r="B6" s="5">
        <v>5500</v>
      </c>
      <c r="C6" s="5">
        <v>5000</v>
      </c>
      <c r="D6" s="5">
        <v>1000</v>
      </c>
      <c r="F6" s="5">
        <v>30</v>
      </c>
      <c r="G6" s="5">
        <v>35</v>
      </c>
      <c r="H6" s="5">
        <v>1.8</v>
      </c>
    </row>
    <row r="7" spans="1:8" ht="12.75">
      <c r="A7">
        <v>5</v>
      </c>
      <c r="B7" s="5">
        <v>6200</v>
      </c>
      <c r="C7" s="5">
        <v>5000</v>
      </c>
      <c r="D7" s="5">
        <v>1000</v>
      </c>
      <c r="F7" s="5">
        <v>30</v>
      </c>
      <c r="G7" s="5">
        <v>35</v>
      </c>
      <c r="H7" s="5">
        <v>1.8</v>
      </c>
    </row>
    <row r="8" spans="1:8" ht="12.75">
      <c r="A8">
        <v>6</v>
      </c>
      <c r="B8" s="5">
        <v>4500</v>
      </c>
      <c r="C8" s="5">
        <v>5000</v>
      </c>
      <c r="D8" s="5">
        <v>1000</v>
      </c>
      <c r="F8" s="5">
        <v>30</v>
      </c>
      <c r="G8" s="5">
        <v>35</v>
      </c>
      <c r="H8" s="5">
        <v>1.8</v>
      </c>
    </row>
    <row r="9" spans="1:8" ht="12.75">
      <c r="A9">
        <v>7</v>
      </c>
      <c r="B9" s="5">
        <v>4200</v>
      </c>
      <c r="C9" s="5">
        <v>5000</v>
      </c>
      <c r="D9" s="5">
        <v>1000</v>
      </c>
      <c r="F9" s="5">
        <v>30</v>
      </c>
      <c r="G9" s="5">
        <v>35</v>
      </c>
      <c r="H9" s="5">
        <v>1.8</v>
      </c>
    </row>
    <row r="10" spans="1:8" ht="12.75">
      <c r="A10">
        <v>8</v>
      </c>
      <c r="B10" s="5">
        <v>4000</v>
      </c>
      <c r="C10" s="5">
        <v>5000</v>
      </c>
      <c r="D10" s="5">
        <v>1000</v>
      </c>
      <c r="F10" s="5">
        <v>30</v>
      </c>
      <c r="G10" s="5">
        <v>35</v>
      </c>
      <c r="H10" s="5">
        <v>1.8</v>
      </c>
    </row>
    <row r="13" spans="1:6" ht="12.75">
      <c r="A13" t="s">
        <v>19</v>
      </c>
      <c r="F13" t="s">
        <v>31</v>
      </c>
    </row>
    <row r="15" spans="1:9" ht="12.75">
      <c r="A15" t="s">
        <v>35</v>
      </c>
      <c r="B15" t="s">
        <v>36</v>
      </c>
      <c r="C15" t="s">
        <v>37</v>
      </c>
      <c r="D15" t="s">
        <v>38</v>
      </c>
      <c r="F15" t="s">
        <v>45</v>
      </c>
      <c r="H15" t="s">
        <v>46</v>
      </c>
      <c r="I15" s="6">
        <f>SUMPRODUCT(F3:H10,B17:D24)</f>
        <v>1170219.999999384</v>
      </c>
    </row>
    <row r="16" spans="1:5" ht="12.75">
      <c r="A16" t="s">
        <v>34</v>
      </c>
      <c r="D16" s="5">
        <v>100</v>
      </c>
      <c r="E16" t="s">
        <v>35</v>
      </c>
    </row>
    <row r="17" spans="1:6" ht="12.75">
      <c r="A17">
        <v>1</v>
      </c>
      <c r="B17" s="7">
        <v>4299.999999979468</v>
      </c>
      <c r="C17" s="7">
        <v>0</v>
      </c>
      <c r="D17" s="7">
        <v>0</v>
      </c>
      <c r="E17">
        <v>1</v>
      </c>
      <c r="F17" s="4">
        <f>D16+B17+C17-D17</f>
        <v>4399.999999979468</v>
      </c>
    </row>
    <row r="18" spans="1:6" ht="12.75">
      <c r="A18">
        <v>2</v>
      </c>
      <c r="B18" s="7">
        <v>5000</v>
      </c>
      <c r="C18" s="7">
        <v>0</v>
      </c>
      <c r="D18" s="7">
        <v>200</v>
      </c>
      <c r="E18">
        <v>2</v>
      </c>
      <c r="F18" s="4">
        <f>D17+B18+C18-D18</f>
        <v>4800</v>
      </c>
    </row>
    <row r="19" spans="1:6" ht="12.75">
      <c r="A19">
        <v>3</v>
      </c>
      <c r="B19" s="7">
        <v>5000</v>
      </c>
      <c r="C19" s="7">
        <v>0</v>
      </c>
      <c r="D19" s="7">
        <v>0</v>
      </c>
      <c r="E19">
        <v>3</v>
      </c>
      <c r="F19" s="4">
        <f aca="true" t="shared" si="0" ref="F19:F24">D18+B19+C19-D19</f>
        <v>5200</v>
      </c>
    </row>
    <row r="20" spans="1:6" ht="12.75">
      <c r="A20">
        <v>4</v>
      </c>
      <c r="B20" s="7">
        <v>5000</v>
      </c>
      <c r="C20" s="7">
        <v>700</v>
      </c>
      <c r="D20" s="7">
        <v>200</v>
      </c>
      <c r="E20">
        <v>4</v>
      </c>
      <c r="F20" s="4">
        <f t="shared" si="0"/>
        <v>5500</v>
      </c>
    </row>
    <row r="21" spans="1:6" ht="12.75">
      <c r="A21">
        <v>5</v>
      </c>
      <c r="B21" s="7">
        <v>5000</v>
      </c>
      <c r="C21" s="7">
        <v>1000</v>
      </c>
      <c r="D21" s="7">
        <v>0</v>
      </c>
      <c r="E21">
        <v>5</v>
      </c>
      <c r="F21" s="4">
        <f t="shared" si="0"/>
        <v>6200</v>
      </c>
    </row>
    <row r="22" spans="1:6" ht="12.75">
      <c r="A22">
        <v>6</v>
      </c>
      <c r="B22" s="7">
        <v>4500</v>
      </c>
      <c r="C22" s="7">
        <v>0</v>
      </c>
      <c r="D22" s="7">
        <v>0</v>
      </c>
      <c r="E22">
        <v>6</v>
      </c>
      <c r="F22" s="4">
        <f t="shared" si="0"/>
        <v>4500</v>
      </c>
    </row>
    <row r="23" spans="1:6" ht="12.75">
      <c r="A23">
        <v>7</v>
      </c>
      <c r="B23" s="7">
        <v>4200</v>
      </c>
      <c r="C23" s="7">
        <v>0</v>
      </c>
      <c r="D23" s="7">
        <v>0</v>
      </c>
      <c r="E23">
        <v>7</v>
      </c>
      <c r="F23" s="4">
        <f t="shared" si="0"/>
        <v>4200</v>
      </c>
    </row>
    <row r="24" spans="1:6" ht="12.75">
      <c r="A24">
        <v>8</v>
      </c>
      <c r="B24" s="7">
        <v>4000</v>
      </c>
      <c r="C24" s="7">
        <v>0</v>
      </c>
      <c r="D24" s="7">
        <v>0</v>
      </c>
      <c r="E24">
        <v>8</v>
      </c>
      <c r="F24" s="4">
        <f t="shared" si="0"/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2004-11-04T16:31:13Z</dcterms:created>
  <dcterms:modified xsi:type="dcterms:W3CDTF">2004-11-04T17:30:00Z</dcterms:modified>
  <cp:category/>
  <cp:version/>
  <cp:contentType/>
  <cp:contentStatus/>
</cp:coreProperties>
</file>